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60" windowWidth="19305" windowHeight="9300"/>
  </bookViews>
  <sheets>
    <sheet name="Contents" sheetId="4" r:id="rId1"/>
    <sheet name="Demographics" sheetId="5" r:id="rId2"/>
    <sheet name="Figure 1" sheetId="1" r:id="rId3"/>
    <sheet name="Figure 2" sheetId="2" r:id="rId4"/>
    <sheet name="Figure 3" sheetId="3" r:id="rId5"/>
  </sheets>
  <calcPr calcId="144525"/>
</workbook>
</file>

<file path=xl/calcChain.xml><?xml version="1.0" encoding="utf-8"?>
<calcChain xmlns="http://schemas.openxmlformats.org/spreadsheetml/2006/main">
  <c r="D63" i="5" l="1"/>
  <c r="D62" i="5"/>
  <c r="D61" i="5"/>
  <c r="D60" i="5"/>
  <c r="E33" i="5"/>
  <c r="D33" i="5"/>
  <c r="D58" i="5" s="1"/>
  <c r="D57" i="5"/>
  <c r="D56" i="5"/>
  <c r="D45" i="5"/>
  <c r="D43" i="5"/>
  <c r="K9" i="5"/>
  <c r="D46" i="5" s="1"/>
  <c r="D44" i="5" l="1"/>
  <c r="D41" i="5"/>
  <c r="E71" i="5"/>
  <c r="E70" i="5"/>
  <c r="D71" i="5"/>
  <c r="D70" i="5"/>
  <c r="E68" i="5"/>
  <c r="E67" i="5"/>
  <c r="E66" i="5"/>
  <c r="E65" i="5"/>
  <c r="D68" i="5"/>
  <c r="D67" i="5"/>
  <c r="D66" i="5"/>
  <c r="D65" i="5"/>
  <c r="E54" i="5"/>
  <c r="E53" i="5"/>
  <c r="D54" i="5"/>
  <c r="D53" i="5"/>
  <c r="E52" i="5"/>
  <c r="E51" i="5"/>
  <c r="D52" i="5"/>
  <c r="D51" i="5"/>
  <c r="E48" i="5"/>
  <c r="E49" i="5" s="1"/>
  <c r="D48" i="5"/>
  <c r="D49" i="5" s="1"/>
  <c r="E35" i="5"/>
  <c r="E38" i="5"/>
  <c r="E37" i="5"/>
  <c r="E36" i="5"/>
  <c r="D38" i="5"/>
  <c r="D37" i="5"/>
  <c r="D36" i="5"/>
  <c r="D35" i="5"/>
  <c r="E40" i="5"/>
  <c r="E41" i="5" s="1"/>
</calcChain>
</file>

<file path=xl/comments1.xml><?xml version="1.0" encoding="utf-8"?>
<comments xmlns="http://schemas.openxmlformats.org/spreadsheetml/2006/main">
  <authors>
    <author>Doris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 xml:space="preserve">*See comment below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<sst xmlns="http://schemas.openxmlformats.org/spreadsheetml/2006/main" count="290" uniqueCount="131">
  <si>
    <t>Median reaction time (secs)</t>
  </si>
  <si>
    <t>-14°</t>
  </si>
  <si>
    <t>-4°</t>
  </si>
  <si>
    <t>4°</t>
  </si>
  <si>
    <t>14°</t>
  </si>
  <si>
    <t>S1 (A)</t>
  </si>
  <si>
    <t>S2 (B)</t>
  </si>
  <si>
    <t>S3 (C)</t>
  </si>
  <si>
    <t>S4 (D)</t>
  </si>
  <si>
    <t>S5 (E)</t>
  </si>
  <si>
    <t>S6 (F)</t>
  </si>
  <si>
    <t>S7 (G)</t>
  </si>
  <si>
    <t>S8 (H)</t>
  </si>
  <si>
    <t>S9 (I)</t>
  </si>
  <si>
    <t>S10 (J)</t>
  </si>
  <si>
    <t>S11 (K)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</si>
  <si>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</si>
  <si>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</si>
  <si>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</si>
  <si>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</si>
  <si>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</si>
  <si>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</si>
  <si>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</si>
  <si>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</si>
  <si>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</si>
  <si>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</si>
  <si>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</si>
  <si>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City</t>
  </si>
  <si>
    <t>Highway</t>
  </si>
  <si>
    <t xml:space="preserve">This workbook is provided to you to share data reported in: </t>
  </si>
  <si>
    <r>
      <rPr>
        <b/>
        <sz val="10"/>
        <color rgb="FF000000"/>
        <rFont val="Arial"/>
        <family val="2"/>
      </rPr>
      <t>Driving with central visual field loss I: Impact of central scotoma on response to hazards.</t>
    </r>
    <r>
      <rPr>
        <sz val="10"/>
        <color rgb="FF000000"/>
        <rFont val="Arial"/>
        <family val="2"/>
      </rPr>
      <t xml:space="preserve">                                      Bronstad PM, Bowers AR, Albu A, Goldstein RB, Peli E. </t>
    </r>
  </si>
  <si>
    <t xml:space="preserve">Note: shading indicates that pedestrian appearances at the eccentricity were likely to be obscured by central scotoma. </t>
  </si>
  <si>
    <t>Demography</t>
  </si>
  <si>
    <t>Driving History</t>
  </si>
  <si>
    <t>Subjects</t>
  </si>
  <si>
    <t>Gender</t>
  </si>
  <si>
    <t>Age 
(years)</t>
  </si>
  <si>
    <t>Current driver?</t>
  </si>
  <si>
    <t>How long driving
(years)</t>
  </si>
  <si>
    <t>M</t>
  </si>
  <si>
    <t>Yes</t>
  </si>
  <si>
    <t>F</t>
  </si>
  <si>
    <t>No</t>
  </si>
  <si>
    <t xml:space="preserve">* we erroneously reported that all participants had at least 15 years driving experience. </t>
  </si>
  <si>
    <t>Driving with central visual field loss I: Impact of central scotoma on response to hazards</t>
  </si>
  <si>
    <t>CFL subjects</t>
  </si>
  <si>
    <t>Table 1: Subject Characteristics</t>
  </si>
  <si>
    <t>Normal vision subjects</t>
  </si>
  <si>
    <t>%</t>
  </si>
  <si>
    <t>Driving history (years)</t>
  </si>
  <si>
    <t>Mean</t>
  </si>
  <si>
    <t>STDV</t>
  </si>
  <si>
    <t>Min</t>
  </si>
  <si>
    <t>Max</t>
  </si>
  <si>
    <t>Male</t>
  </si>
  <si>
    <t>Age (years)</t>
  </si>
  <si>
    <t>Stopped driving</t>
  </si>
  <si>
    <t>Visual Acuity (binocular)</t>
  </si>
  <si>
    <t>Snellen
20/nnn</t>
  </si>
  <si>
    <t>logMAR</t>
  </si>
  <si>
    <t>Binocular VA (logMAR)</t>
  </si>
  <si>
    <t>Binocular VA (Snellen)</t>
  </si>
  <si>
    <t>L</t>
  </si>
  <si>
    <t>R</t>
  </si>
  <si>
    <t xml:space="preserve">R </t>
  </si>
  <si>
    <t>R &amp;  L</t>
  </si>
  <si>
    <t>R = right of PRL
L = left of PRL
(Preferred retinal locus - PRL)</t>
  </si>
  <si>
    <t>Scotoma (binocular)</t>
  </si>
  <si>
    <t>N/A</t>
  </si>
  <si>
    <t>CFL 1</t>
  </si>
  <si>
    <t>CFL 2</t>
  </si>
  <si>
    <t>CFL 3</t>
  </si>
  <si>
    <t>CFL 4</t>
  </si>
  <si>
    <t>CFL 5</t>
  </si>
  <si>
    <t>CFL 6</t>
  </si>
  <si>
    <t>CFL 7</t>
  </si>
  <si>
    <t>CFL 8</t>
  </si>
  <si>
    <t>CFL 9</t>
  </si>
  <si>
    <t>CFL 10</t>
  </si>
  <si>
    <t>CFL 11</t>
  </si>
  <si>
    <t>NV 1</t>
  </si>
  <si>
    <t>NV 2</t>
  </si>
  <si>
    <t>NV 3</t>
  </si>
  <si>
    <t>NV 4</t>
  </si>
  <si>
    <t>NV 5</t>
  </si>
  <si>
    <t>NV 6</t>
  </si>
  <si>
    <t>NV 7</t>
  </si>
  <si>
    <t>NV 8</t>
  </si>
  <si>
    <t>NV 9</t>
  </si>
  <si>
    <t>NV 10</t>
  </si>
  <si>
    <t>NV 11</t>
  </si>
  <si>
    <t>Normal Vision</t>
  </si>
  <si>
    <t>Seeing areas
(seconds)</t>
  </si>
  <si>
    <t>Blind areas
(seconds)</t>
  </si>
  <si>
    <t>"Seeing" areas
(seconds)</t>
  </si>
  <si>
    <t>"Blind" areas
(seconds)</t>
  </si>
  <si>
    <t xml:space="preserve">Driving with central visual field loss I: Impact of central scotoma on response to hazards: </t>
  </si>
  <si>
    <t>Figure 2: Median reaction times for seeing and blind areas</t>
  </si>
  <si>
    <t>Figure 3: Proportion of untimely reactions for seeing vs blind areas</t>
  </si>
  <si>
    <t>Figure 1:Binocular visual field plots for each participant and their individual reaction times for 4 pedestrian eccentricities</t>
  </si>
  <si>
    <t>Eccentricities</t>
  </si>
  <si>
    <t>CFL ID*</t>
  </si>
  <si>
    <t>NV (L)*</t>
  </si>
  <si>
    <t>*Subject IDs as noted in the figure</t>
  </si>
  <si>
    <r>
      <t xml:space="preserve">The </t>
    </r>
    <r>
      <rPr>
        <b/>
        <sz val="10"/>
        <color rgb="FF000000"/>
        <rFont val="Arial"/>
        <family val="2"/>
      </rPr>
      <t>Demographics</t>
    </r>
    <r>
      <rPr>
        <sz val="10"/>
        <color rgb="FF000000"/>
        <rFont val="Arial"/>
        <family val="2"/>
      </rPr>
      <t xml:space="preserve"> worksheet contains subject data and driving history information</t>
    </r>
  </si>
  <si>
    <r>
      <t xml:space="preserve">The </t>
    </r>
    <r>
      <rPr>
        <b/>
        <sz val="10"/>
        <color rgb="FF000000"/>
        <rFont val="Arial"/>
        <family val="2"/>
      </rPr>
      <t>Figure 1 - Figure 3</t>
    </r>
    <r>
      <rPr>
        <sz val="10"/>
        <color rgb="FF000000"/>
        <rFont val="Arial"/>
        <family val="2"/>
      </rPr>
      <t xml:space="preserve"> worksheets contain the data used to create the figures. Data for both CFL and NV subjects is included.</t>
    </r>
  </si>
  <si>
    <t>Diagnosis</t>
  </si>
  <si>
    <t>AMD</t>
  </si>
  <si>
    <t>Stargardt</t>
  </si>
  <si>
    <t>Other</t>
  </si>
  <si>
    <t>Contrast sensitivity</t>
  </si>
  <si>
    <t>Current driver</t>
  </si>
  <si>
    <t>No**</t>
  </si>
  <si>
    <t>** CFL 11 resumed driving, making total number of current CFL drivers 4</t>
  </si>
  <si>
    <t>optic nerve damage</t>
  </si>
  <si>
    <t>optic nerve atrophy</t>
  </si>
  <si>
    <t xml:space="preserve">Presumed ocular histoplasmosis                 </t>
  </si>
  <si>
    <t>Stargardts</t>
  </si>
  <si>
    <t>Years since stopped driving</t>
  </si>
  <si>
    <t>Total subjects</t>
  </si>
  <si>
    <t>Central Field Loss (CFL)</t>
  </si>
  <si>
    <t>Normal vision (NV)</t>
  </si>
  <si>
    <t>Contrast Sensitivity
(log units)</t>
  </si>
  <si>
    <r>
      <rPr>
        <b/>
        <sz val="10"/>
        <color theme="1"/>
        <rFont val="Arial"/>
        <family val="2"/>
      </rPr>
      <t>JAMA Ophthalmology</t>
    </r>
    <r>
      <rPr>
        <sz val="10"/>
        <color theme="1"/>
        <rFont val="Arial"/>
        <family val="2"/>
      </rPr>
      <t>, Published online January 17, 2013
 doi:10.1001/jamaophthalmol.2013.1443</t>
    </r>
  </si>
  <si>
    <t>Min*</t>
  </si>
  <si>
    <t>number**</t>
  </si>
  <si>
    <t xml:space="preserve">Seeing areas </t>
  </si>
  <si>
    <t xml:space="preserve">Blind areas </t>
  </si>
  <si>
    <t xml:space="preserve">"Seeing" area  </t>
  </si>
  <si>
    <t xml:space="preserve">"Blind" areas </t>
  </si>
  <si>
    <t xml:space="preserve">"Seeing"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</si>
</sst>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0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i/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" applyNumberFormat="0" applyAlignment="0" applyProtection="0"/>
    <xf numFmtId="0" fontId="13" fillId="0" borderId="6" applyNumberFormat="0" applyFill="0" applyAlignment="0" applyProtection="0"/>
    <xf numFmtId="0" fontId="14" fillId="23" borderId="0" applyNumberFormat="0" applyBorder="0" applyAlignment="0" applyProtection="0"/>
    <xf numFmtId="0" fontId="15" fillId="24" borderId="7" applyNumberFormat="0" applyFon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0" fillId="0" borderId="0"/>
  </cellStyleXfs>
  <cellXfs count="154">
    <xf numFmtId="0" fontId="0" fillId="0" borderId="0" xfId="0"/>
    <xf numFmtId="0" fontId="21" fillId="0" borderId="0" xfId="0" applyFont="1" applyAlignment="1">
      <alignment vertical="center" wrapText="1"/>
    </xf>
    <xf numFmtId="0" fontId="15" fillId="0" borderId="0" xfId="1" quotePrefix="1" applyFont="1" applyFill="1" applyAlignment="1">
      <alignment wrapText="1"/>
    </xf>
    <xf numFmtId="0" fontId="15" fillId="0" borderId="0" xfId="1" quotePrefix="1" applyFont="1" applyFill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/>
    <xf numFmtId="2" fontId="23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left"/>
    </xf>
    <xf numFmtId="2" fontId="23" fillId="0" borderId="0" xfId="0" applyNumberFormat="1" applyFont="1" applyAlignment="1">
      <alignment horizontal="center" vertical="center"/>
    </xf>
    <xf numFmtId="2" fontId="23" fillId="0" borderId="0" xfId="0" applyNumberFormat="1" applyFont="1"/>
    <xf numFmtId="2" fontId="23" fillId="2" borderId="0" xfId="0" applyNumberFormat="1" applyFont="1" applyFill="1"/>
    <xf numFmtId="2" fontId="23" fillId="0" borderId="0" xfId="0" applyNumberFormat="1" applyFont="1" applyFill="1"/>
    <xf numFmtId="0" fontId="24" fillId="25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7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4" fillId="28" borderId="10" xfId="0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28" borderId="10" xfId="0" quotePrefix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2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165" fontId="23" fillId="0" borderId="0" xfId="0" applyNumberFormat="1" applyFont="1" applyAlignment="1">
      <alignment horizontal="center"/>
    </xf>
    <xf numFmtId="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/>
    </xf>
    <xf numFmtId="165" fontId="23" fillId="0" borderId="0" xfId="0" applyNumberFormat="1" applyFont="1" applyFill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9" fontId="23" fillId="0" borderId="14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9" fontId="23" fillId="0" borderId="14" xfId="0" applyNumberFormat="1" applyFont="1" applyFill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/>
    <xf numFmtId="2" fontId="23" fillId="0" borderId="14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/>
    <xf numFmtId="2" fontId="23" fillId="0" borderId="0" xfId="0" applyNumberFormat="1" applyFont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4" fillId="0" borderId="22" xfId="0" applyFont="1" applyBorder="1"/>
    <xf numFmtId="0" fontId="24" fillId="0" borderId="0" xfId="0" applyFont="1" applyBorder="1" applyAlignment="1">
      <alignment horizontal="right"/>
    </xf>
    <xf numFmtId="1" fontId="23" fillId="0" borderId="23" xfId="0" applyNumberFormat="1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9" fontId="23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9" fontId="23" fillId="0" borderId="23" xfId="0" applyNumberFormat="1" applyFont="1" applyFill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0" fontId="23" fillId="0" borderId="23" xfId="0" applyFont="1" applyBorder="1"/>
    <xf numFmtId="0" fontId="23" fillId="0" borderId="22" xfId="0" applyFont="1" applyFill="1" applyBorder="1"/>
    <xf numFmtId="0" fontId="24" fillId="0" borderId="0" xfId="0" applyFont="1" applyFill="1" applyBorder="1" applyAlignment="1">
      <alignment horizontal="right"/>
    </xf>
    <xf numFmtId="0" fontId="23" fillId="0" borderId="22" xfId="0" applyFont="1" applyBorder="1"/>
    <xf numFmtId="2" fontId="23" fillId="0" borderId="23" xfId="0" applyNumberFormat="1" applyFont="1" applyBorder="1" applyAlignment="1">
      <alignment horizontal="center" vertical="center"/>
    </xf>
    <xf numFmtId="0" fontId="24" fillId="0" borderId="24" xfId="0" applyFont="1" applyBorder="1"/>
    <xf numFmtId="0" fontId="24" fillId="0" borderId="25" xfId="0" applyFont="1" applyBorder="1" applyAlignment="1">
      <alignment horizontal="right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0" fillId="0" borderId="36" xfId="0" quotePrefix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6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36" xfId="0" quotePrefix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/>
    </xf>
    <xf numFmtId="0" fontId="24" fillId="30" borderId="16" xfId="0" applyFont="1" applyFill="1" applyBorder="1" applyAlignment="1">
      <alignment horizontal="center" vertical="center" wrapText="1"/>
    </xf>
    <xf numFmtId="0" fontId="24" fillId="28" borderId="4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22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4" fillId="26" borderId="30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43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45" xfId="0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4" fillId="25" borderId="41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4" fillId="27" borderId="35" xfId="0" applyFont="1" applyFill="1" applyBorder="1" applyAlignment="1">
      <alignment horizontal="center" vertical="center"/>
    </xf>
    <xf numFmtId="0" fontId="24" fillId="27" borderId="37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6" borderId="3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0" fontId="24" fillId="26" borderId="26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0" fontId="24" fillId="28" borderId="40" xfId="0" applyFont="1" applyFill="1" applyBorder="1" applyAlignment="1">
      <alignment horizontal="center" vertical="center"/>
    </xf>
    <xf numFmtId="0" fontId="24" fillId="28" borderId="33" xfId="0" applyFont="1" applyFill="1" applyBorder="1" applyAlignment="1">
      <alignment horizontal="center" vertical="center"/>
    </xf>
    <xf numFmtId="0" fontId="24" fillId="28" borderId="34" xfId="0" applyFont="1" applyFill="1" applyBorder="1" applyAlignment="1">
      <alignment horizontal="center" vertical="center"/>
    </xf>
    <xf numFmtId="0" fontId="24" fillId="29" borderId="22" xfId="0" applyFont="1" applyFill="1" applyBorder="1" applyAlignment="1">
      <alignment horizontal="center" vertical="center"/>
    </xf>
    <xf numFmtId="0" fontId="24" fillId="29" borderId="0" xfId="0" applyFont="1" applyFill="1" applyBorder="1" applyAlignment="1">
      <alignment horizontal="center" vertical="center"/>
    </xf>
    <xf numFmtId="0" fontId="24" fillId="29" borderId="36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28" borderId="10" xfId="0" applyFont="1" applyFill="1" applyBorder="1" applyAlignment="1">
      <alignment horizontal="center"/>
    </xf>
    <xf numFmtId="0" fontId="27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center" vertical="center" wrapText="1"/>
    </xf>
    <xf numFmtId="0" fontId="24" fillId="30" borderId="10" xfId="0" applyFont="1" applyFill="1" applyBorder="1" applyAlignment="1">
      <alignment horizontal="center"/>
    </xf>
    <xf numFmtId="0" fontId="24" fillId="28" borderId="11" xfId="0" applyFont="1" applyFill="1" applyBorder="1" applyAlignment="1">
      <alignment horizontal="center"/>
    </xf>
    <xf numFmtId="0" fontId="24" fillId="28" borderId="12" xfId="0" applyFont="1" applyFill="1" applyBorder="1" applyAlignment="1">
      <alignment horizontal="center"/>
    </xf>
    <xf numFmtId="0" fontId="24" fillId="30" borderId="11" xfId="0" applyFont="1" applyFill="1" applyBorder="1" applyAlignment="1">
      <alignment horizontal="center"/>
    </xf>
    <xf numFmtId="0" fontId="24" fillId="30" borderId="12" xfId="0" applyFont="1" applyFill="1" applyBorder="1" applyAlignment="1">
      <alignment horizont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2 2" xfId="43"/>
    <cellStyle name="Note 2" xfId="38"/>
    <cellStyle name="Output 2" xfId="39"/>
    <cellStyle name="Percent 2" xfId="44"/>
    <cellStyle name="Standaard_linebis_Prims" xfId="45"/>
    <cellStyle name="Title 2" xfId="40"/>
    <cellStyle name="Total 2" xfId="41"/>
    <cellStyle name="Warning Text 2" xfId="4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E3" sqref="E3"/>
    </sheetView>
  </sheetViews>
  <sheetFormatPr defaultRowHeight="15" x14ac:dyDescent="0.25"/>
  <cols>
    <col min="1" max="1" width="56.5703125" bestFit="1" customWidth="1"/>
  </cols>
  <sheetData>
    <row r="1" spans="1:1" ht="26.25" customHeight="1" x14ac:dyDescent="0.25">
      <c r="A1" s="1" t="s">
        <v>29</v>
      </c>
    </row>
    <row r="2" spans="1:1" ht="72" customHeight="1" x14ac:dyDescent="0.25">
      <c r="A2" s="1" t="s">
        <v>30</v>
      </c>
    </row>
    <row r="3" spans="1:1" ht="43.5" customHeight="1" x14ac:dyDescent="0.25">
      <c r="A3" s="107" t="s">
        <v>123</v>
      </c>
    </row>
    <row r="5" spans="1:1" ht="33" customHeight="1" x14ac:dyDescent="0.25">
      <c r="A5" s="1" t="s">
        <v>104</v>
      </c>
    </row>
    <row r="7" spans="1:1" ht="38.25" x14ac:dyDescent="0.25">
      <c r="A7" s="1" t="s">
        <v>105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1"/>
  <sheetViews>
    <sheetView zoomScale="90" zoomScaleNormal="90" workbookViewId="0">
      <pane ySplit="3" topLeftCell="A4" activePane="bottomLeft" state="frozen"/>
      <selection pane="bottomLeft" activeCell="M8" sqref="M8"/>
    </sheetView>
  </sheetViews>
  <sheetFormatPr defaultRowHeight="12.75" x14ac:dyDescent="0.2"/>
  <cols>
    <col min="1" max="1" width="30" style="5" customWidth="1"/>
    <col min="2" max="2" width="12.28515625" style="5" customWidth="1"/>
    <col min="3" max="3" width="10.7109375" style="5" customWidth="1"/>
    <col min="4" max="4" width="12.140625" style="5" customWidth="1"/>
    <col min="5" max="6" width="13.7109375" style="5" customWidth="1"/>
    <col min="7" max="7" width="23.28515625" style="5" customWidth="1"/>
    <col min="8" max="8" width="29.85546875" style="5" customWidth="1"/>
    <col min="9" max="9" width="9.140625" style="5"/>
    <col min="10" max="10" width="14.5703125" style="5" customWidth="1"/>
    <col min="11" max="11" width="11" style="4" customWidth="1"/>
    <col min="12" max="12" width="12.7109375" style="5" customWidth="1"/>
    <col min="13" max="13" width="9.140625" style="5"/>
    <col min="14" max="14" width="22.28515625" style="6" customWidth="1"/>
    <col min="15" max="15" width="19.7109375" style="6" customWidth="1"/>
    <col min="16" max="16384" width="9.140625" style="5"/>
  </cols>
  <sheetData>
    <row r="1" spans="1:18" ht="80.25" customHeight="1" x14ac:dyDescent="0.2">
      <c r="A1" s="85" t="s">
        <v>44</v>
      </c>
      <c r="B1" s="110" t="s">
        <v>32</v>
      </c>
      <c r="C1" s="111"/>
      <c r="D1" s="111"/>
      <c r="E1" s="111"/>
      <c r="F1" s="111"/>
      <c r="G1" s="111"/>
      <c r="H1" s="138"/>
      <c r="I1" s="110" t="s">
        <v>33</v>
      </c>
      <c r="J1" s="111"/>
      <c r="K1" s="112"/>
    </row>
    <row r="2" spans="1:18" ht="15.75" customHeight="1" x14ac:dyDescent="0.2">
      <c r="A2" s="128" t="s">
        <v>34</v>
      </c>
      <c r="B2" s="130" t="s">
        <v>35</v>
      </c>
      <c r="C2" s="132" t="s">
        <v>36</v>
      </c>
      <c r="D2" s="134" t="s">
        <v>57</v>
      </c>
      <c r="E2" s="135"/>
      <c r="F2" s="122" t="s">
        <v>122</v>
      </c>
      <c r="G2" s="35" t="s">
        <v>67</v>
      </c>
      <c r="H2" s="136" t="s">
        <v>106</v>
      </c>
      <c r="I2" s="113" t="s">
        <v>37</v>
      </c>
      <c r="J2" s="115" t="s">
        <v>38</v>
      </c>
      <c r="K2" s="116" t="s">
        <v>118</v>
      </c>
    </row>
    <row r="3" spans="1:18" ht="51.75" thickBot="1" x14ac:dyDescent="0.25">
      <c r="A3" s="129"/>
      <c r="B3" s="131"/>
      <c r="C3" s="133"/>
      <c r="D3" s="86" t="s">
        <v>58</v>
      </c>
      <c r="E3" s="86" t="s">
        <v>59</v>
      </c>
      <c r="F3" s="123"/>
      <c r="G3" s="86" t="s">
        <v>66</v>
      </c>
      <c r="H3" s="137"/>
      <c r="I3" s="114"/>
      <c r="J3" s="114"/>
      <c r="K3" s="117"/>
      <c r="N3" s="7"/>
      <c r="O3" s="7"/>
      <c r="P3" s="8"/>
      <c r="Q3" s="8"/>
      <c r="R3" s="8"/>
    </row>
    <row r="4" spans="1:18" ht="15" customHeight="1" x14ac:dyDescent="0.2">
      <c r="A4" s="139" t="s">
        <v>45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N4" s="7"/>
      <c r="O4" s="7"/>
      <c r="P4" s="8"/>
      <c r="Q4" s="8"/>
      <c r="R4" s="8"/>
    </row>
    <row r="5" spans="1:18" ht="12.75" customHeight="1" x14ac:dyDescent="0.25">
      <c r="A5" s="87" t="s">
        <v>69</v>
      </c>
      <c r="B5" s="88" t="s">
        <v>39</v>
      </c>
      <c r="C5" s="88">
        <v>58</v>
      </c>
      <c r="D5" s="88">
        <v>40</v>
      </c>
      <c r="E5" s="28">
        <v>0.32</v>
      </c>
      <c r="F5" s="89">
        <v>1.38</v>
      </c>
      <c r="G5" s="88" t="s">
        <v>62</v>
      </c>
      <c r="H5" s="90" t="s">
        <v>107</v>
      </c>
      <c r="I5" s="88" t="s">
        <v>40</v>
      </c>
      <c r="J5" s="13">
        <v>40</v>
      </c>
      <c r="K5" s="91"/>
      <c r="Q5" s="2"/>
      <c r="R5" s="8"/>
    </row>
    <row r="6" spans="1:18" ht="15" x14ac:dyDescent="0.25">
      <c r="A6" s="87" t="s">
        <v>70</v>
      </c>
      <c r="B6" s="88" t="s">
        <v>41</v>
      </c>
      <c r="C6" s="88">
        <v>66</v>
      </c>
      <c r="D6" s="88">
        <v>63</v>
      </c>
      <c r="E6" s="28">
        <v>0.52</v>
      </c>
      <c r="F6" s="89">
        <v>1.25</v>
      </c>
      <c r="G6" s="92" t="s">
        <v>62</v>
      </c>
      <c r="H6" s="90" t="s">
        <v>107</v>
      </c>
      <c r="I6" s="88" t="s">
        <v>40</v>
      </c>
      <c r="J6" s="13">
        <v>50</v>
      </c>
      <c r="K6" s="93"/>
      <c r="Q6" s="3"/>
      <c r="R6" s="8"/>
    </row>
    <row r="7" spans="1:18" ht="15" x14ac:dyDescent="0.25">
      <c r="A7" s="87" t="s">
        <v>71</v>
      </c>
      <c r="B7" s="88" t="s">
        <v>41</v>
      </c>
      <c r="C7" s="88">
        <v>58</v>
      </c>
      <c r="D7" s="88">
        <v>50</v>
      </c>
      <c r="E7" s="28">
        <v>0.36</v>
      </c>
      <c r="F7" s="89">
        <v>1.1299999999999999</v>
      </c>
      <c r="G7" s="88" t="s">
        <v>65</v>
      </c>
      <c r="H7" s="90" t="s">
        <v>114</v>
      </c>
      <c r="I7" s="88" t="s">
        <v>42</v>
      </c>
      <c r="J7" s="13">
        <v>40</v>
      </c>
      <c r="K7" s="91">
        <v>2</v>
      </c>
      <c r="Q7" s="3"/>
      <c r="R7" s="8"/>
    </row>
    <row r="8" spans="1:18" ht="15" x14ac:dyDescent="0.25">
      <c r="A8" s="87" t="s">
        <v>72</v>
      </c>
      <c r="B8" s="88" t="s">
        <v>39</v>
      </c>
      <c r="C8" s="88">
        <v>46</v>
      </c>
      <c r="D8" s="88">
        <v>159</v>
      </c>
      <c r="E8" s="28">
        <v>0.9</v>
      </c>
      <c r="F8" s="89">
        <v>1.27</v>
      </c>
      <c r="G8" s="88" t="s">
        <v>64</v>
      </c>
      <c r="H8" s="90" t="s">
        <v>115</v>
      </c>
      <c r="I8" s="88" t="s">
        <v>40</v>
      </c>
      <c r="J8" s="13">
        <v>30</v>
      </c>
      <c r="K8" s="91"/>
      <c r="Q8" s="3"/>
      <c r="R8" s="8"/>
    </row>
    <row r="9" spans="1:18" ht="15" x14ac:dyDescent="0.25">
      <c r="A9" s="87" t="s">
        <v>73</v>
      </c>
      <c r="B9" s="88" t="s">
        <v>41</v>
      </c>
      <c r="C9" s="88">
        <v>46</v>
      </c>
      <c r="D9" s="88">
        <v>159</v>
      </c>
      <c r="E9" s="28">
        <v>0.92</v>
      </c>
      <c r="F9" s="89">
        <v>1.38</v>
      </c>
      <c r="G9" s="88" t="s">
        <v>63</v>
      </c>
      <c r="H9" s="94" t="s">
        <v>116</v>
      </c>
      <c r="I9" s="88" t="s">
        <v>42</v>
      </c>
      <c r="J9" s="13">
        <v>19</v>
      </c>
      <c r="K9" s="95">
        <f>27-15</f>
        <v>12</v>
      </c>
      <c r="Q9" s="3"/>
      <c r="R9" s="8"/>
    </row>
    <row r="10" spans="1:18" ht="15" x14ac:dyDescent="0.25">
      <c r="A10" s="87" t="s">
        <v>74</v>
      </c>
      <c r="B10" s="88" t="s">
        <v>41</v>
      </c>
      <c r="C10" s="88">
        <v>42</v>
      </c>
      <c r="D10" s="88">
        <v>125</v>
      </c>
      <c r="E10" s="28">
        <v>0.8</v>
      </c>
      <c r="F10" s="89">
        <v>0.85</v>
      </c>
      <c r="G10" s="88" t="s">
        <v>63</v>
      </c>
      <c r="H10" s="90" t="s">
        <v>117</v>
      </c>
      <c r="I10" s="88" t="s">
        <v>42</v>
      </c>
      <c r="J10" s="13">
        <v>13</v>
      </c>
      <c r="K10" s="91">
        <v>13</v>
      </c>
      <c r="L10" s="8"/>
      <c r="M10" s="8"/>
      <c r="Q10" s="3"/>
      <c r="R10" s="8"/>
    </row>
    <row r="11" spans="1:18" ht="15" x14ac:dyDescent="0.25">
      <c r="A11" s="87" t="s">
        <v>75</v>
      </c>
      <c r="B11" s="88" t="s">
        <v>39</v>
      </c>
      <c r="C11" s="88">
        <v>84</v>
      </c>
      <c r="D11" s="88">
        <v>126</v>
      </c>
      <c r="E11" s="28">
        <v>0.78</v>
      </c>
      <c r="F11" s="89">
        <v>1.38</v>
      </c>
      <c r="G11" s="88" t="s">
        <v>63</v>
      </c>
      <c r="H11" s="90" t="s">
        <v>107</v>
      </c>
      <c r="I11" s="88" t="s">
        <v>42</v>
      </c>
      <c r="J11" s="13">
        <v>65</v>
      </c>
      <c r="K11" s="91">
        <v>3</v>
      </c>
      <c r="Q11" s="3"/>
      <c r="R11" s="8"/>
    </row>
    <row r="12" spans="1:18" ht="15" x14ac:dyDescent="0.25">
      <c r="A12" s="87" t="s">
        <v>76</v>
      </c>
      <c r="B12" s="88" t="s">
        <v>39</v>
      </c>
      <c r="C12" s="88">
        <v>87</v>
      </c>
      <c r="D12" s="88">
        <v>200</v>
      </c>
      <c r="E12" s="28">
        <v>1</v>
      </c>
      <c r="F12" s="89">
        <v>1.1000000000000001</v>
      </c>
      <c r="G12" s="88" t="s">
        <v>63</v>
      </c>
      <c r="H12" s="90" t="s">
        <v>107</v>
      </c>
      <c r="I12" s="88" t="s">
        <v>42</v>
      </c>
      <c r="J12" s="13">
        <v>62</v>
      </c>
      <c r="K12" s="91">
        <v>6</v>
      </c>
      <c r="Q12" s="8"/>
      <c r="R12" s="8"/>
    </row>
    <row r="13" spans="1:18" ht="15" x14ac:dyDescent="0.25">
      <c r="A13" s="87" t="s">
        <v>77</v>
      </c>
      <c r="B13" s="88" t="s">
        <v>39</v>
      </c>
      <c r="C13" s="88">
        <v>73</v>
      </c>
      <c r="D13" s="88">
        <v>100</v>
      </c>
      <c r="E13" s="28">
        <v>0.7</v>
      </c>
      <c r="F13" s="89">
        <v>1.5</v>
      </c>
      <c r="G13" s="88" t="s">
        <v>63</v>
      </c>
      <c r="H13" s="90" t="s">
        <v>107</v>
      </c>
      <c r="I13" s="88" t="s">
        <v>42</v>
      </c>
      <c r="J13" s="13">
        <v>48</v>
      </c>
      <c r="K13" s="91">
        <v>9</v>
      </c>
      <c r="Q13" s="8"/>
      <c r="R13" s="8"/>
    </row>
    <row r="14" spans="1:18" ht="15" x14ac:dyDescent="0.25">
      <c r="A14" s="87" t="s">
        <v>78</v>
      </c>
      <c r="B14" s="88" t="s">
        <v>39</v>
      </c>
      <c r="C14" s="88">
        <v>75</v>
      </c>
      <c r="D14" s="88">
        <v>63</v>
      </c>
      <c r="E14" s="28">
        <v>0.5</v>
      </c>
      <c r="F14" s="89">
        <v>0.9</v>
      </c>
      <c r="G14" s="88" t="s">
        <v>63</v>
      </c>
      <c r="H14" s="90" t="s">
        <v>107</v>
      </c>
      <c r="I14" s="88" t="s">
        <v>42</v>
      </c>
      <c r="J14" s="13">
        <v>50</v>
      </c>
      <c r="K14" s="91">
        <v>7</v>
      </c>
      <c r="Q14" s="8"/>
      <c r="R14" s="8"/>
    </row>
    <row r="15" spans="1:18" ht="15" x14ac:dyDescent="0.25">
      <c r="A15" s="87" t="s">
        <v>79</v>
      </c>
      <c r="B15" s="88" t="s">
        <v>39</v>
      </c>
      <c r="C15" s="88">
        <v>81</v>
      </c>
      <c r="D15" s="88">
        <v>60</v>
      </c>
      <c r="E15" s="28">
        <v>0.5</v>
      </c>
      <c r="F15" s="89">
        <v>1.38</v>
      </c>
      <c r="G15" s="88" t="s">
        <v>63</v>
      </c>
      <c r="H15" s="90" t="s">
        <v>107</v>
      </c>
      <c r="I15" s="88" t="s">
        <v>112</v>
      </c>
      <c r="J15" s="13">
        <v>65</v>
      </c>
      <c r="K15" s="91">
        <v>0.5</v>
      </c>
      <c r="Q15" s="8"/>
      <c r="R15" s="8"/>
    </row>
    <row r="16" spans="1:18" ht="15" customHeight="1" x14ac:dyDescent="0.2">
      <c r="A16" s="142" t="s">
        <v>47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  <c r="N16" s="5"/>
      <c r="O16" s="5"/>
      <c r="Q16" s="8"/>
      <c r="R16" s="8"/>
    </row>
    <row r="17" spans="1:15" x14ac:dyDescent="0.2">
      <c r="A17" s="96" t="s">
        <v>80</v>
      </c>
      <c r="B17" s="11" t="s">
        <v>39</v>
      </c>
      <c r="C17" s="11">
        <v>59</v>
      </c>
      <c r="D17" s="11">
        <v>25</v>
      </c>
      <c r="E17" s="12">
        <v>0.06</v>
      </c>
      <c r="F17" s="12" t="s">
        <v>68</v>
      </c>
      <c r="G17" s="12" t="s">
        <v>68</v>
      </c>
      <c r="H17" s="12" t="s">
        <v>68</v>
      </c>
      <c r="I17" s="11" t="s">
        <v>40</v>
      </c>
      <c r="J17" s="13">
        <v>40</v>
      </c>
      <c r="K17" s="97"/>
      <c r="N17" s="5"/>
      <c r="O17" s="5"/>
    </row>
    <row r="18" spans="1:15" x14ac:dyDescent="0.2">
      <c r="A18" s="96" t="s">
        <v>81</v>
      </c>
      <c r="B18" s="11" t="s">
        <v>41</v>
      </c>
      <c r="C18" s="11">
        <v>67</v>
      </c>
      <c r="D18" s="11">
        <v>16</v>
      </c>
      <c r="E18" s="12">
        <v>-0.08</v>
      </c>
      <c r="F18" s="12" t="s">
        <v>68</v>
      </c>
      <c r="G18" s="12" t="s">
        <v>68</v>
      </c>
      <c r="H18" s="12" t="s">
        <v>68</v>
      </c>
      <c r="I18" s="11" t="s">
        <v>40</v>
      </c>
      <c r="J18" s="13">
        <v>51</v>
      </c>
      <c r="K18" s="97"/>
      <c r="N18" s="5"/>
      <c r="O18" s="5"/>
    </row>
    <row r="19" spans="1:15" x14ac:dyDescent="0.2">
      <c r="A19" s="96" t="s">
        <v>82</v>
      </c>
      <c r="B19" s="11" t="s">
        <v>41</v>
      </c>
      <c r="C19" s="11">
        <v>56</v>
      </c>
      <c r="D19" s="11">
        <v>16</v>
      </c>
      <c r="E19" s="12">
        <v>-0.1</v>
      </c>
      <c r="F19" s="12" t="s">
        <v>68</v>
      </c>
      <c r="G19" s="12" t="s">
        <v>68</v>
      </c>
      <c r="H19" s="12" t="s">
        <v>68</v>
      </c>
      <c r="I19" s="11" t="s">
        <v>40</v>
      </c>
      <c r="J19" s="13">
        <v>30</v>
      </c>
      <c r="K19" s="98"/>
      <c r="N19" s="5"/>
      <c r="O19" s="5"/>
    </row>
    <row r="20" spans="1:15" x14ac:dyDescent="0.2">
      <c r="A20" s="96" t="s">
        <v>83</v>
      </c>
      <c r="B20" s="11" t="s">
        <v>39</v>
      </c>
      <c r="C20" s="11">
        <v>47</v>
      </c>
      <c r="D20" s="11">
        <v>16</v>
      </c>
      <c r="E20" s="12">
        <v>-0.1</v>
      </c>
      <c r="F20" s="12" t="s">
        <v>68</v>
      </c>
      <c r="G20" s="12" t="s">
        <v>68</v>
      </c>
      <c r="H20" s="12" t="s">
        <v>68</v>
      </c>
      <c r="I20" s="11" t="s">
        <v>40</v>
      </c>
      <c r="J20" s="13">
        <v>30</v>
      </c>
      <c r="K20" s="98"/>
      <c r="N20" s="5"/>
      <c r="O20" s="5"/>
    </row>
    <row r="21" spans="1:15" x14ac:dyDescent="0.2">
      <c r="A21" s="96" t="s">
        <v>84</v>
      </c>
      <c r="B21" s="11" t="s">
        <v>41</v>
      </c>
      <c r="C21" s="11">
        <v>51</v>
      </c>
      <c r="D21" s="11">
        <v>15</v>
      </c>
      <c r="E21" s="12">
        <v>-0.12</v>
      </c>
      <c r="F21" s="12" t="s">
        <v>68</v>
      </c>
      <c r="G21" s="12" t="s">
        <v>68</v>
      </c>
      <c r="H21" s="12" t="s">
        <v>68</v>
      </c>
      <c r="I21" s="11" t="s">
        <v>40</v>
      </c>
      <c r="J21" s="13">
        <v>35</v>
      </c>
      <c r="K21" s="98"/>
      <c r="N21" s="5"/>
      <c r="O21" s="5"/>
    </row>
    <row r="22" spans="1:15" x14ac:dyDescent="0.2">
      <c r="A22" s="96" t="s">
        <v>85</v>
      </c>
      <c r="B22" s="11" t="s">
        <v>41</v>
      </c>
      <c r="C22" s="11">
        <v>39</v>
      </c>
      <c r="D22" s="11">
        <v>20</v>
      </c>
      <c r="E22" s="12">
        <v>-0.06</v>
      </c>
      <c r="F22" s="12" t="s">
        <v>68</v>
      </c>
      <c r="G22" s="12" t="s">
        <v>68</v>
      </c>
      <c r="H22" s="12" t="s">
        <v>68</v>
      </c>
      <c r="I22" s="11" t="s">
        <v>40</v>
      </c>
      <c r="J22" s="13">
        <v>23</v>
      </c>
      <c r="K22" s="97"/>
      <c r="N22" s="5"/>
      <c r="O22" s="5"/>
    </row>
    <row r="23" spans="1:15" x14ac:dyDescent="0.2">
      <c r="A23" s="87" t="s">
        <v>86</v>
      </c>
      <c r="B23" s="11" t="s">
        <v>39</v>
      </c>
      <c r="C23" s="11">
        <v>82</v>
      </c>
      <c r="D23" s="11">
        <v>20</v>
      </c>
      <c r="E23" s="12">
        <v>0</v>
      </c>
      <c r="F23" s="12" t="s">
        <v>68</v>
      </c>
      <c r="G23" s="12" t="s">
        <v>68</v>
      </c>
      <c r="H23" s="12" t="s">
        <v>68</v>
      </c>
      <c r="I23" s="11" t="s">
        <v>40</v>
      </c>
      <c r="J23" s="13">
        <v>66</v>
      </c>
      <c r="K23" s="98"/>
      <c r="N23" s="5"/>
      <c r="O23" s="5"/>
    </row>
    <row r="24" spans="1:15" x14ac:dyDescent="0.2">
      <c r="A24" s="96" t="s">
        <v>87</v>
      </c>
      <c r="B24" s="11" t="s">
        <v>39</v>
      </c>
      <c r="C24" s="11">
        <v>84</v>
      </c>
      <c r="D24" s="11">
        <v>20</v>
      </c>
      <c r="E24" s="12">
        <v>-0.02</v>
      </c>
      <c r="F24" s="12" t="s">
        <v>68</v>
      </c>
      <c r="G24" s="12" t="s">
        <v>68</v>
      </c>
      <c r="H24" s="12" t="s">
        <v>68</v>
      </c>
      <c r="I24" s="11" t="s">
        <v>40</v>
      </c>
      <c r="J24" s="11">
        <v>70</v>
      </c>
      <c r="K24" s="98"/>
      <c r="N24" s="5"/>
      <c r="O24" s="5"/>
    </row>
    <row r="25" spans="1:15" x14ac:dyDescent="0.2">
      <c r="A25" s="96" t="s">
        <v>88</v>
      </c>
      <c r="B25" s="11" t="s">
        <v>39</v>
      </c>
      <c r="C25" s="11">
        <v>72</v>
      </c>
      <c r="D25" s="11">
        <v>15</v>
      </c>
      <c r="E25" s="12">
        <v>-0.12</v>
      </c>
      <c r="F25" s="12" t="s">
        <v>68</v>
      </c>
      <c r="G25" s="12" t="s">
        <v>68</v>
      </c>
      <c r="H25" s="12" t="s">
        <v>68</v>
      </c>
      <c r="I25" s="11" t="s">
        <v>40</v>
      </c>
      <c r="J25" s="13">
        <v>58</v>
      </c>
      <c r="K25" s="98"/>
      <c r="N25" s="5"/>
      <c r="O25" s="5"/>
    </row>
    <row r="26" spans="1:15" x14ac:dyDescent="0.2">
      <c r="A26" s="87" t="s">
        <v>89</v>
      </c>
      <c r="B26" s="11" t="s">
        <v>39</v>
      </c>
      <c r="C26" s="11">
        <v>74</v>
      </c>
      <c r="D26" s="11">
        <v>20</v>
      </c>
      <c r="E26" s="12">
        <v>0.02</v>
      </c>
      <c r="F26" s="12" t="s">
        <v>68</v>
      </c>
      <c r="G26" s="12" t="s">
        <v>68</v>
      </c>
      <c r="H26" s="12" t="s">
        <v>68</v>
      </c>
      <c r="I26" s="11" t="s">
        <v>40</v>
      </c>
      <c r="J26" s="13">
        <v>60</v>
      </c>
      <c r="K26" s="99"/>
      <c r="N26" s="5"/>
      <c r="O26" s="5"/>
    </row>
    <row r="27" spans="1:15" ht="13.5" thickBot="1" x14ac:dyDescent="0.25">
      <c r="A27" s="100" t="s">
        <v>90</v>
      </c>
      <c r="B27" s="101" t="s">
        <v>39</v>
      </c>
      <c r="C27" s="101">
        <v>80</v>
      </c>
      <c r="D27" s="101">
        <v>16</v>
      </c>
      <c r="E27" s="102">
        <v>-0.06</v>
      </c>
      <c r="F27" s="102" t="s">
        <v>68</v>
      </c>
      <c r="G27" s="102" t="s">
        <v>68</v>
      </c>
      <c r="H27" s="102" t="s">
        <v>68</v>
      </c>
      <c r="I27" s="101" t="s">
        <v>40</v>
      </c>
      <c r="J27" s="103">
        <v>62</v>
      </c>
      <c r="K27" s="104"/>
      <c r="N27" s="5"/>
      <c r="O27" s="5"/>
    </row>
    <row r="28" spans="1:15" x14ac:dyDescent="0.2">
      <c r="B28" s="10"/>
      <c r="C28" s="10"/>
      <c r="D28" s="10"/>
      <c r="E28" s="14"/>
      <c r="F28" s="14"/>
      <c r="G28" s="14"/>
      <c r="H28" s="14"/>
      <c r="I28" s="10"/>
      <c r="J28" s="7"/>
      <c r="K28" s="10"/>
      <c r="N28" s="5"/>
      <c r="O28" s="5"/>
    </row>
    <row r="29" spans="1:15" x14ac:dyDescent="0.2">
      <c r="A29" s="15" t="s">
        <v>43</v>
      </c>
      <c r="B29" s="10"/>
      <c r="C29" s="10"/>
      <c r="D29" s="10"/>
      <c r="E29" s="14"/>
      <c r="F29" s="14"/>
      <c r="G29" s="14"/>
      <c r="H29" s="14"/>
      <c r="I29" s="10"/>
      <c r="K29" s="11"/>
      <c r="N29" s="5"/>
      <c r="O29" s="5"/>
    </row>
    <row r="30" spans="1:15" x14ac:dyDescent="0.2">
      <c r="A30" s="5" t="s">
        <v>113</v>
      </c>
      <c r="B30" s="10"/>
      <c r="C30" s="10"/>
      <c r="D30" s="10"/>
      <c r="E30" s="14"/>
      <c r="F30" s="14"/>
      <c r="G30" s="14"/>
      <c r="H30" s="14"/>
      <c r="I30" s="10"/>
      <c r="J30" s="7"/>
      <c r="K30" s="10"/>
      <c r="N30" s="5"/>
      <c r="O30" s="5"/>
    </row>
    <row r="31" spans="1:15" ht="13.5" thickBot="1" x14ac:dyDescent="0.25">
      <c r="B31" s="4"/>
      <c r="C31" s="4"/>
      <c r="D31" s="10"/>
      <c r="E31" s="9"/>
      <c r="F31" s="9"/>
      <c r="G31" s="9"/>
      <c r="H31" s="9"/>
      <c r="I31" s="4"/>
      <c r="J31" s="4"/>
      <c r="N31" s="5"/>
      <c r="O31" s="5"/>
    </row>
    <row r="32" spans="1:15" ht="51" customHeight="1" x14ac:dyDescent="0.2">
      <c r="B32" s="126" t="s">
        <v>46</v>
      </c>
      <c r="C32" s="127"/>
      <c r="D32" s="64" t="s">
        <v>120</v>
      </c>
      <c r="E32" s="65" t="s">
        <v>121</v>
      </c>
      <c r="F32" s="54"/>
      <c r="N32" s="5"/>
      <c r="O32" s="5"/>
    </row>
    <row r="33" spans="2:15" s="31" customFormat="1" ht="17.25" customHeight="1" x14ac:dyDescent="0.25">
      <c r="B33" s="120" t="s">
        <v>119</v>
      </c>
      <c r="C33" s="121"/>
      <c r="D33" s="105">
        <f>COUNTA(A5:A15)</f>
        <v>11</v>
      </c>
      <c r="E33" s="106">
        <f>COUNTA(A17:A27)</f>
        <v>11</v>
      </c>
      <c r="F33" s="54"/>
      <c r="K33" s="6"/>
    </row>
    <row r="34" spans="2:15" x14ac:dyDescent="0.2">
      <c r="B34" s="124" t="s">
        <v>49</v>
      </c>
      <c r="C34" s="125"/>
      <c r="D34" s="42"/>
      <c r="E34" s="66"/>
      <c r="F34" s="13"/>
      <c r="N34" s="5"/>
      <c r="O34" s="5"/>
    </row>
    <row r="35" spans="2:15" x14ac:dyDescent="0.2">
      <c r="B35" s="67"/>
      <c r="C35" s="68" t="s">
        <v>50</v>
      </c>
      <c r="D35" s="43">
        <f>AVERAGE(J5:J15)</f>
        <v>43.81818181818182</v>
      </c>
      <c r="E35" s="69">
        <f>AVERAGE(J17:J27)</f>
        <v>47.727272727272727</v>
      </c>
      <c r="F35" s="55"/>
      <c r="N35" s="5"/>
      <c r="O35" s="5"/>
    </row>
    <row r="36" spans="2:15" x14ac:dyDescent="0.2">
      <c r="B36" s="67"/>
      <c r="C36" s="68" t="s">
        <v>51</v>
      </c>
      <c r="D36" s="44">
        <f>STDEV(J5:J15)</f>
        <v>17.628489338670981</v>
      </c>
      <c r="E36" s="70">
        <f>STDEV(J17:J27)</f>
        <v>16.619812929698757</v>
      </c>
      <c r="F36" s="56"/>
      <c r="N36" s="5"/>
      <c r="O36" s="5"/>
    </row>
    <row r="37" spans="2:15" x14ac:dyDescent="0.2">
      <c r="B37" s="67"/>
      <c r="C37" s="68" t="s">
        <v>124</v>
      </c>
      <c r="D37" s="45">
        <f>MIN(J5:J15)</f>
        <v>13</v>
      </c>
      <c r="E37" s="71">
        <f>MIN(J17:J27)</f>
        <v>23</v>
      </c>
      <c r="F37" s="57"/>
      <c r="G37" s="10"/>
      <c r="H37" s="10"/>
      <c r="N37" s="5"/>
      <c r="O37" s="5"/>
    </row>
    <row r="38" spans="2:15" x14ac:dyDescent="0.2">
      <c r="B38" s="67"/>
      <c r="C38" s="68" t="s">
        <v>53</v>
      </c>
      <c r="D38" s="42">
        <f>MAX(J5:J15)</f>
        <v>65</v>
      </c>
      <c r="E38" s="66">
        <f>MAX(J17:J27)</f>
        <v>70</v>
      </c>
      <c r="F38" s="13"/>
      <c r="G38" s="10"/>
      <c r="H38" s="10"/>
    </row>
    <row r="39" spans="2:15" x14ac:dyDescent="0.2">
      <c r="B39" s="108" t="s">
        <v>111</v>
      </c>
      <c r="C39" s="109"/>
      <c r="D39" s="42"/>
      <c r="E39" s="66"/>
      <c r="F39" s="13"/>
      <c r="G39" s="10"/>
      <c r="H39" s="10"/>
    </row>
    <row r="40" spans="2:15" x14ac:dyDescent="0.2">
      <c r="B40" s="67"/>
      <c r="C40" s="68" t="s">
        <v>125</v>
      </c>
      <c r="D40" s="46">
        <v>4</v>
      </c>
      <c r="E40" s="66">
        <f>COUNTIF(I17:I27,"YES")</f>
        <v>11</v>
      </c>
      <c r="F40" s="13"/>
      <c r="G40" s="10"/>
      <c r="H40" s="10"/>
    </row>
    <row r="41" spans="2:15" x14ac:dyDescent="0.2">
      <c r="B41" s="67"/>
      <c r="C41" s="68" t="s">
        <v>48</v>
      </c>
      <c r="D41" s="47">
        <f>D40/D33</f>
        <v>0.36363636363636365</v>
      </c>
      <c r="E41" s="72">
        <f>E40/E33</f>
        <v>1</v>
      </c>
      <c r="F41" s="58"/>
      <c r="G41" s="39"/>
      <c r="H41" s="39"/>
    </row>
    <row r="42" spans="2:15" x14ac:dyDescent="0.2">
      <c r="B42" s="118" t="s">
        <v>56</v>
      </c>
      <c r="C42" s="119"/>
      <c r="D42" s="48"/>
      <c r="E42" s="73"/>
      <c r="F42" s="59"/>
      <c r="G42" s="10"/>
      <c r="H42" s="10"/>
    </row>
    <row r="43" spans="2:15" x14ac:dyDescent="0.2">
      <c r="B43" s="67"/>
      <c r="C43" s="68" t="s">
        <v>50</v>
      </c>
      <c r="D43" s="50">
        <f>AVERAGE(K7,K9:K15)</f>
        <v>6.5625</v>
      </c>
      <c r="E43" s="73" t="s">
        <v>68</v>
      </c>
      <c r="F43" s="59"/>
    </row>
    <row r="44" spans="2:15" x14ac:dyDescent="0.2">
      <c r="B44" s="67"/>
      <c r="C44" s="68" t="s">
        <v>51</v>
      </c>
      <c r="D44" s="50">
        <f>STDEV(K7,K9:K15)</f>
        <v>4.5937651846201906</v>
      </c>
      <c r="E44" s="73"/>
      <c r="F44" s="59"/>
    </row>
    <row r="45" spans="2:15" x14ac:dyDescent="0.2">
      <c r="B45" s="67"/>
      <c r="C45" s="68" t="s">
        <v>52</v>
      </c>
      <c r="D45" s="51">
        <f>MIN(K5:K15)</f>
        <v>0.5</v>
      </c>
      <c r="E45" s="73"/>
      <c r="F45" s="59"/>
    </row>
    <row r="46" spans="2:15" x14ac:dyDescent="0.2">
      <c r="B46" s="67"/>
      <c r="C46" s="68" t="s">
        <v>53</v>
      </c>
      <c r="D46" s="50">
        <f>MAX(K5:K15)</f>
        <v>13</v>
      </c>
      <c r="E46" s="73"/>
      <c r="F46" s="59"/>
    </row>
    <row r="47" spans="2:15" x14ac:dyDescent="0.2">
      <c r="B47" s="108" t="s">
        <v>35</v>
      </c>
      <c r="C47" s="109"/>
      <c r="D47" s="42"/>
      <c r="E47" s="66"/>
      <c r="F47" s="13"/>
    </row>
    <row r="48" spans="2:15" x14ac:dyDescent="0.2">
      <c r="B48" s="67"/>
      <c r="C48" s="68" t="s">
        <v>54</v>
      </c>
      <c r="D48" s="42">
        <f>COUNTIF(B5:B15,"M")</f>
        <v>7</v>
      </c>
      <c r="E48" s="66">
        <f>COUNTIF(B17:B27,"M")</f>
        <v>7</v>
      </c>
      <c r="F48" s="13"/>
    </row>
    <row r="49" spans="2:6" x14ac:dyDescent="0.2">
      <c r="B49" s="67"/>
      <c r="C49" s="68" t="s">
        <v>48</v>
      </c>
      <c r="D49" s="49">
        <f>D48/D33</f>
        <v>0.63636363636363635</v>
      </c>
      <c r="E49" s="74">
        <f>E48/E33</f>
        <v>0.63636363636363635</v>
      </c>
      <c r="F49" s="60"/>
    </row>
    <row r="50" spans="2:6" x14ac:dyDescent="0.2">
      <c r="B50" s="108" t="s">
        <v>55</v>
      </c>
      <c r="C50" s="109"/>
      <c r="D50" s="48"/>
      <c r="E50" s="73"/>
      <c r="F50" s="59"/>
    </row>
    <row r="51" spans="2:6" x14ac:dyDescent="0.2">
      <c r="B51" s="67"/>
      <c r="C51" s="68" t="s">
        <v>50</v>
      </c>
      <c r="D51" s="50">
        <f>AVERAGE(C5:C15)</f>
        <v>65.090909090909093</v>
      </c>
      <c r="E51" s="75">
        <f>AVERAGE(C17:C27)</f>
        <v>64.63636363636364</v>
      </c>
      <c r="F51" s="61"/>
    </row>
    <row r="52" spans="2:6" x14ac:dyDescent="0.2">
      <c r="B52" s="67"/>
      <c r="C52" s="68" t="s">
        <v>51</v>
      </c>
      <c r="D52" s="51">
        <f>STDEV(C5:C15)</f>
        <v>16.17068053889226</v>
      </c>
      <c r="E52" s="70">
        <f>STDEV(C17:C27)</f>
        <v>15.233336648762988</v>
      </c>
      <c r="F52" s="56"/>
    </row>
    <row r="53" spans="2:6" x14ac:dyDescent="0.2">
      <c r="B53" s="67"/>
      <c r="C53" s="68" t="s">
        <v>52</v>
      </c>
      <c r="D53" s="42">
        <f>MIN(C5:C15)</f>
        <v>42</v>
      </c>
      <c r="E53" s="69">
        <f>MIN(C17:C27)</f>
        <v>39</v>
      </c>
      <c r="F53" s="55"/>
    </row>
    <row r="54" spans="2:6" x14ac:dyDescent="0.2">
      <c r="B54" s="67"/>
      <c r="C54" s="68" t="s">
        <v>53</v>
      </c>
      <c r="D54" s="48">
        <f>MAX(C5:C15)</f>
        <v>87</v>
      </c>
      <c r="E54" s="73">
        <f>MAX(C17:C27)</f>
        <v>84</v>
      </c>
      <c r="F54" s="59"/>
    </row>
    <row r="55" spans="2:6" x14ac:dyDescent="0.2">
      <c r="B55" s="118" t="s">
        <v>106</v>
      </c>
      <c r="C55" s="119"/>
      <c r="D55" s="52"/>
      <c r="E55" s="76"/>
      <c r="F55" s="62"/>
    </row>
    <row r="56" spans="2:6" x14ac:dyDescent="0.2">
      <c r="B56" s="77"/>
      <c r="C56" s="78" t="s">
        <v>107</v>
      </c>
      <c r="D56" s="48">
        <f>COUNTIF(H5:H15,"AMD")</f>
        <v>7</v>
      </c>
      <c r="E56" s="76"/>
      <c r="F56" s="62"/>
    </row>
    <row r="57" spans="2:6" x14ac:dyDescent="0.2">
      <c r="B57" s="77"/>
      <c r="C57" s="78" t="s">
        <v>108</v>
      </c>
      <c r="D57" s="48">
        <f>COUNTIF(H5:H15,"Stargardts")</f>
        <v>1</v>
      </c>
      <c r="E57" s="76"/>
      <c r="F57" s="62"/>
    </row>
    <row r="58" spans="2:6" x14ac:dyDescent="0.2">
      <c r="B58" s="77"/>
      <c r="C58" s="78" t="s">
        <v>109</v>
      </c>
      <c r="D58" s="48">
        <f>D33-(SUM(D56:D57))</f>
        <v>3</v>
      </c>
      <c r="E58" s="76"/>
      <c r="F58" s="62"/>
    </row>
    <row r="59" spans="2:6" x14ac:dyDescent="0.2">
      <c r="B59" s="118" t="s">
        <v>110</v>
      </c>
      <c r="C59" s="119"/>
      <c r="D59" s="48"/>
      <c r="E59" s="76"/>
      <c r="F59" s="62"/>
    </row>
    <row r="60" spans="2:6" x14ac:dyDescent="0.2">
      <c r="B60" s="77"/>
      <c r="C60" s="68" t="s">
        <v>50</v>
      </c>
      <c r="D60" s="53">
        <f>AVERAGE(F5:F15)</f>
        <v>1.229090909090909</v>
      </c>
      <c r="E60" s="76"/>
      <c r="F60" s="62"/>
    </row>
    <row r="61" spans="2:6" x14ac:dyDescent="0.2">
      <c r="B61" s="77"/>
      <c r="C61" s="68" t="s">
        <v>51</v>
      </c>
      <c r="D61" s="53">
        <f>STDEV(F5:F15)</f>
        <v>0.21097177751796836</v>
      </c>
      <c r="E61" s="76"/>
      <c r="F61" s="62"/>
    </row>
    <row r="62" spans="2:6" x14ac:dyDescent="0.2">
      <c r="B62" s="77"/>
      <c r="C62" s="68" t="s">
        <v>52</v>
      </c>
      <c r="D62" s="53">
        <f>MIN(F5:F15)</f>
        <v>0.85</v>
      </c>
      <c r="E62" s="76"/>
      <c r="F62" s="62"/>
    </row>
    <row r="63" spans="2:6" x14ac:dyDescent="0.2">
      <c r="B63" s="79"/>
      <c r="C63" s="68" t="s">
        <v>53</v>
      </c>
      <c r="D63" s="53">
        <f>MAX(F5:F15)</f>
        <v>1.5</v>
      </c>
      <c r="E63" s="76"/>
      <c r="F63" s="62"/>
    </row>
    <row r="64" spans="2:6" x14ac:dyDescent="0.2">
      <c r="B64" s="108" t="s">
        <v>60</v>
      </c>
      <c r="C64" s="109"/>
      <c r="D64" s="48"/>
      <c r="E64" s="73"/>
      <c r="F64" s="59"/>
    </row>
    <row r="65" spans="2:6" x14ac:dyDescent="0.2">
      <c r="B65" s="67"/>
      <c r="C65" s="68" t="s">
        <v>50</v>
      </c>
      <c r="D65" s="53">
        <f>AVERAGE(E5:E15)</f>
        <v>0.66363636363636369</v>
      </c>
      <c r="E65" s="80">
        <f>AVERAGE(E17:E27)</f>
        <v>-5.2727272727272734E-2</v>
      </c>
      <c r="F65" s="63"/>
    </row>
    <row r="66" spans="2:6" x14ac:dyDescent="0.2">
      <c r="B66" s="67"/>
      <c r="C66" s="68" t="s">
        <v>51</v>
      </c>
      <c r="D66" s="53">
        <f>STDEV(E5:E15)</f>
        <v>0.23508605774365801</v>
      </c>
      <c r="E66" s="80">
        <f>STDEV(E17:E27)</f>
        <v>6.0181543531370001E-2</v>
      </c>
      <c r="F66" s="63"/>
    </row>
    <row r="67" spans="2:6" x14ac:dyDescent="0.2">
      <c r="B67" s="67"/>
      <c r="C67" s="68" t="s">
        <v>52</v>
      </c>
      <c r="D67" s="53">
        <f>MIN(E5:E15)</f>
        <v>0.32</v>
      </c>
      <c r="E67" s="80">
        <f>MIN(E17:E27)</f>
        <v>-0.12</v>
      </c>
      <c r="F67" s="63"/>
    </row>
    <row r="68" spans="2:6" x14ac:dyDescent="0.2">
      <c r="B68" s="67"/>
      <c r="C68" s="68" t="s">
        <v>53</v>
      </c>
      <c r="D68" s="53">
        <f>MAX(E5:E15)</f>
        <v>1</v>
      </c>
      <c r="E68" s="80">
        <f>MAX(E17:E27)</f>
        <v>0.06</v>
      </c>
      <c r="F68" s="63"/>
    </row>
    <row r="69" spans="2:6" x14ac:dyDescent="0.2">
      <c r="B69" s="108" t="s">
        <v>61</v>
      </c>
      <c r="C69" s="109"/>
      <c r="D69" s="48"/>
      <c r="E69" s="73"/>
      <c r="F69" s="59"/>
    </row>
    <row r="70" spans="2:6" x14ac:dyDescent="0.2">
      <c r="B70" s="67"/>
      <c r="C70" s="68" t="s">
        <v>52</v>
      </c>
      <c r="D70" s="48">
        <f>MIN(D5:D15)</f>
        <v>40</v>
      </c>
      <c r="E70" s="73">
        <f>MIN(D17:D27)</f>
        <v>15</v>
      </c>
      <c r="F70" s="59"/>
    </row>
    <row r="71" spans="2:6" ht="13.5" thickBot="1" x14ac:dyDescent="0.25">
      <c r="B71" s="81"/>
      <c r="C71" s="82" t="s">
        <v>53</v>
      </c>
      <c r="D71" s="83">
        <f>MAX(D5:D15)</f>
        <v>200</v>
      </c>
      <c r="E71" s="84">
        <f>MAX(D17:D27)</f>
        <v>25</v>
      </c>
      <c r="F71" s="59"/>
    </row>
  </sheetData>
  <mergeCells count="24">
    <mergeCell ref="B1:H1"/>
    <mergeCell ref="A4:K4"/>
    <mergeCell ref="A16:K16"/>
    <mergeCell ref="A2:A3"/>
    <mergeCell ref="B2:B3"/>
    <mergeCell ref="C2:C3"/>
    <mergeCell ref="D2:E2"/>
    <mergeCell ref="H2:H3"/>
    <mergeCell ref="B69:C69"/>
    <mergeCell ref="I1:K1"/>
    <mergeCell ref="I2:I3"/>
    <mergeCell ref="J2:J3"/>
    <mergeCell ref="K2:K3"/>
    <mergeCell ref="B47:C47"/>
    <mergeCell ref="B50:C50"/>
    <mergeCell ref="B55:C55"/>
    <mergeCell ref="B59:C59"/>
    <mergeCell ref="B64:C64"/>
    <mergeCell ref="B33:C33"/>
    <mergeCell ref="F2:F3"/>
    <mergeCell ref="B39:C39"/>
    <mergeCell ref="B34:C34"/>
    <mergeCell ref="B42:C42"/>
    <mergeCell ref="B32:C3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P10" sqref="P10"/>
    </sheetView>
  </sheetViews>
  <sheetFormatPr defaultRowHeight="12.75" x14ac:dyDescent="0.2"/>
  <cols>
    <col min="1" max="1" width="9.140625" style="5"/>
    <col min="2" max="2" width="19" style="6" customWidth="1"/>
    <col min="3" max="6" width="7.28515625" style="5" customWidth="1"/>
    <col min="7" max="16384" width="9.140625" style="5"/>
  </cols>
  <sheetData>
    <row r="1" spans="1:12" ht="22.5" customHeight="1" x14ac:dyDescent="0.2">
      <c r="A1" s="147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33.75" customHeight="1" x14ac:dyDescent="0.2">
      <c r="A2" s="148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2.5" customHeight="1" x14ac:dyDescent="0.2">
      <c r="A3" s="21"/>
      <c r="B3" s="22"/>
      <c r="C3" s="23"/>
      <c r="D3" s="23"/>
      <c r="E3" s="23"/>
      <c r="F3" s="23"/>
      <c r="G3" s="23"/>
      <c r="H3" s="23"/>
      <c r="I3" s="8"/>
      <c r="J3" s="8"/>
      <c r="K3" s="8"/>
      <c r="L3" s="8"/>
    </row>
    <row r="4" spans="1:12" x14ac:dyDescent="0.2">
      <c r="C4" s="145" t="s">
        <v>0</v>
      </c>
      <c r="D4" s="145"/>
      <c r="E4" s="145"/>
      <c r="F4" s="145"/>
    </row>
    <row r="5" spans="1:12" x14ac:dyDescent="0.2">
      <c r="C5" s="146" t="s">
        <v>100</v>
      </c>
      <c r="D5" s="146"/>
      <c r="E5" s="146"/>
      <c r="F5" s="146"/>
    </row>
    <row r="6" spans="1:12" x14ac:dyDescent="0.2">
      <c r="B6" s="33" t="s">
        <v>101</v>
      </c>
      <c r="C6" s="32" t="s">
        <v>1</v>
      </c>
      <c r="D6" s="32" t="s">
        <v>2</v>
      </c>
      <c r="E6" s="32" t="s">
        <v>3</v>
      </c>
      <c r="F6" s="32" t="s">
        <v>4</v>
      </c>
    </row>
    <row r="7" spans="1:12" x14ac:dyDescent="0.2">
      <c r="B7" s="6" t="s">
        <v>5</v>
      </c>
      <c r="C7" s="17">
        <v>2.499969500000006</v>
      </c>
      <c r="D7" s="18">
        <v>2.8999630000000138</v>
      </c>
      <c r="E7" s="17">
        <v>2.1333079999999853</v>
      </c>
      <c r="F7" s="19">
        <v>1.7666319999999587</v>
      </c>
    </row>
    <row r="8" spans="1:12" x14ac:dyDescent="0.2">
      <c r="B8" s="6" t="s">
        <v>6</v>
      </c>
      <c r="C8" s="17">
        <v>3.1666260000000079</v>
      </c>
      <c r="D8" s="18">
        <v>4.0666499999999814</v>
      </c>
      <c r="E8" s="17">
        <v>1.7333380000000034</v>
      </c>
      <c r="F8" s="17">
        <v>2.2999880000000417</v>
      </c>
    </row>
    <row r="9" spans="1:12" x14ac:dyDescent="0.2">
      <c r="B9" s="6" t="s">
        <v>7</v>
      </c>
      <c r="C9" s="18">
        <v>1.7999879999999848</v>
      </c>
      <c r="D9" s="19">
        <v>1.3999790000000019</v>
      </c>
      <c r="E9" s="18">
        <v>4.0832985000000406</v>
      </c>
      <c r="F9" s="18">
        <v>5.1832809999999938</v>
      </c>
    </row>
    <row r="10" spans="1:12" x14ac:dyDescent="0.2">
      <c r="B10" s="6" t="s">
        <v>8</v>
      </c>
      <c r="C10" s="17">
        <v>2.3999929999999949</v>
      </c>
      <c r="D10" s="17">
        <v>2.516648000000032</v>
      </c>
      <c r="E10" s="18">
        <v>3.0333020000000062</v>
      </c>
      <c r="F10" s="17">
        <v>3.1499629999999854</v>
      </c>
    </row>
    <row r="11" spans="1:12" x14ac:dyDescent="0.2">
      <c r="B11" s="6" t="s">
        <v>9</v>
      </c>
      <c r="C11" s="19">
        <v>1.3999939999999924</v>
      </c>
      <c r="D11" s="19">
        <v>1.5</v>
      </c>
      <c r="E11" s="18">
        <v>3.6166535000000124</v>
      </c>
      <c r="F11" s="17">
        <v>2.0332945000000109</v>
      </c>
    </row>
    <row r="12" spans="1:12" x14ac:dyDescent="0.2">
      <c r="B12" s="6" t="s">
        <v>10</v>
      </c>
      <c r="C12" s="17">
        <v>4.3332825000000241</v>
      </c>
      <c r="D12" s="17">
        <v>4.6999469999999661</v>
      </c>
      <c r="E12" s="18">
        <v>6.5165859999999896</v>
      </c>
      <c r="F12" s="18">
        <v>6.1999354999999809</v>
      </c>
    </row>
    <row r="13" spans="1:12" x14ac:dyDescent="0.2">
      <c r="B13" s="6" t="s">
        <v>11</v>
      </c>
      <c r="C13" s="19">
        <v>2.2166440000000023</v>
      </c>
      <c r="D13" s="19">
        <v>1.7666320000000155</v>
      </c>
      <c r="E13" s="18">
        <v>5.1332855000000279</v>
      </c>
      <c r="F13" s="17">
        <v>2.7333074999999951</v>
      </c>
    </row>
    <row r="14" spans="1:12" x14ac:dyDescent="0.2">
      <c r="B14" s="6" t="s">
        <v>12</v>
      </c>
      <c r="C14" s="19">
        <v>2.7166289999999549</v>
      </c>
      <c r="D14" s="19">
        <v>5.8332829999999944</v>
      </c>
      <c r="E14" s="18">
        <v>5.5665900000000192</v>
      </c>
      <c r="F14" s="18">
        <v>3.1332999999999629</v>
      </c>
    </row>
    <row r="15" spans="1:12" x14ac:dyDescent="0.2">
      <c r="B15" s="6" t="s">
        <v>13</v>
      </c>
      <c r="C15" s="19">
        <v>1.5</v>
      </c>
      <c r="D15" s="19">
        <v>1.1999509999999418</v>
      </c>
      <c r="E15" s="18">
        <v>3.0999754999999709</v>
      </c>
      <c r="F15" s="19">
        <v>1.1666569999999865</v>
      </c>
    </row>
    <row r="16" spans="1:12" x14ac:dyDescent="0.2">
      <c r="B16" s="6" t="s">
        <v>14</v>
      </c>
      <c r="C16" s="19">
        <v>2.86663800000008</v>
      </c>
      <c r="D16" s="19">
        <v>1.8666225000000054</v>
      </c>
      <c r="E16" s="18">
        <v>4.5666200000000003</v>
      </c>
      <c r="F16" s="18">
        <v>3.0666509999999789</v>
      </c>
    </row>
    <row r="17" spans="2:13" x14ac:dyDescent="0.2">
      <c r="B17" s="6" t="s">
        <v>15</v>
      </c>
      <c r="C17" s="19">
        <v>1.3833154999999806</v>
      </c>
      <c r="D17" s="19">
        <v>1.3833390000000207</v>
      </c>
      <c r="E17" s="18">
        <v>3.9333500000000186</v>
      </c>
      <c r="F17" s="17">
        <v>1.6833039999999926</v>
      </c>
    </row>
    <row r="18" spans="2:13" s="4" customFormat="1" ht="19.5" customHeight="1" x14ac:dyDescent="0.2">
      <c r="B18" s="37" t="s">
        <v>31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0"/>
    </row>
    <row r="19" spans="2:13" x14ac:dyDescent="0.2">
      <c r="B19" s="5"/>
    </row>
    <row r="20" spans="2:13" x14ac:dyDescent="0.2">
      <c r="B20" s="33" t="s">
        <v>102</v>
      </c>
      <c r="C20" s="17">
        <v>1.42</v>
      </c>
      <c r="D20" s="17">
        <v>1.06</v>
      </c>
      <c r="E20" s="17">
        <v>1.06</v>
      </c>
      <c r="F20" s="17">
        <v>1.6</v>
      </c>
    </row>
    <row r="22" spans="2:13" x14ac:dyDescent="0.2">
      <c r="B22" s="36" t="s">
        <v>103</v>
      </c>
    </row>
    <row r="24" spans="2:13" x14ac:dyDescent="0.2">
      <c r="B24" s="7"/>
      <c r="C24" s="19"/>
      <c r="D24" s="8"/>
    </row>
    <row r="25" spans="2:13" x14ac:dyDescent="0.2">
      <c r="B25" s="7"/>
      <c r="C25" s="19"/>
      <c r="D25" s="8"/>
    </row>
    <row r="26" spans="2:13" x14ac:dyDescent="0.2">
      <c r="B26" s="7"/>
      <c r="C26" s="8"/>
      <c r="D26" s="8"/>
    </row>
  </sheetData>
  <mergeCells count="4">
    <mergeCell ref="C4:F4"/>
    <mergeCell ref="C5:F5"/>
    <mergeCell ref="A1:L1"/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E21" sqref="E21:E22"/>
    </sheetView>
  </sheetViews>
  <sheetFormatPr defaultRowHeight="12.75" x14ac:dyDescent="0.2"/>
  <cols>
    <col min="1" max="1" width="9.140625" style="4"/>
    <col min="2" max="2" width="12.7109375" style="4" customWidth="1"/>
    <col min="3" max="3" width="12" style="4" customWidth="1"/>
    <col min="4" max="4" width="13.140625" style="4" customWidth="1"/>
    <col min="5" max="5" width="13.28515625" style="4" customWidth="1"/>
    <col min="6" max="6" width="9.140625" style="4"/>
    <col min="7" max="7" width="14.5703125" style="4" customWidth="1"/>
    <col min="8" max="8" width="15" style="4" customWidth="1"/>
    <col min="9" max="9" width="14.7109375" style="4" customWidth="1"/>
    <col min="10" max="10" width="16.85546875" style="4" customWidth="1"/>
    <col min="11" max="11" width="14.28515625" style="4" customWidth="1"/>
    <col min="12" max="12" width="9.140625" style="4"/>
    <col min="13" max="16384" width="9.140625" style="5"/>
  </cols>
  <sheetData>
    <row r="1" spans="1:12" ht="22.5" customHeight="1" x14ac:dyDescent="0.2">
      <c r="A1" s="147" t="s">
        <v>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5"/>
    </row>
    <row r="2" spans="1:12" ht="22.5" customHeight="1" x14ac:dyDescent="0.2">
      <c r="A2" s="147" t="s">
        <v>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5"/>
    </row>
    <row r="3" spans="1:12" s="8" customFormat="1" ht="22.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x14ac:dyDescent="0.2">
      <c r="B4" s="146" t="s">
        <v>27</v>
      </c>
      <c r="C4" s="146"/>
      <c r="D4" s="149" t="s">
        <v>28</v>
      </c>
      <c r="E4" s="149"/>
      <c r="F4" s="25"/>
      <c r="G4" s="25"/>
      <c r="H4" s="146" t="s">
        <v>27</v>
      </c>
      <c r="I4" s="146"/>
      <c r="J4" s="149" t="s">
        <v>28</v>
      </c>
      <c r="K4" s="149"/>
    </row>
    <row r="5" spans="1:12" ht="38.25" x14ac:dyDescent="0.2">
      <c r="A5" s="20" t="s">
        <v>101</v>
      </c>
      <c r="B5" s="29" t="s">
        <v>92</v>
      </c>
      <c r="C5" s="29" t="s">
        <v>93</v>
      </c>
      <c r="D5" s="30" t="s">
        <v>92</v>
      </c>
      <c r="E5" s="30" t="s">
        <v>93</v>
      </c>
      <c r="F5" s="25"/>
      <c r="G5" s="20" t="s">
        <v>91</v>
      </c>
      <c r="H5" s="29" t="s">
        <v>94</v>
      </c>
      <c r="I5" s="29" t="s">
        <v>95</v>
      </c>
      <c r="J5" s="30" t="s">
        <v>94</v>
      </c>
      <c r="K5" s="30" t="s">
        <v>95</v>
      </c>
    </row>
    <row r="6" spans="1:12" x14ac:dyDescent="0.2">
      <c r="A6" s="25" t="s">
        <v>16</v>
      </c>
      <c r="B6" s="9">
        <v>1.96</v>
      </c>
      <c r="C6" s="9">
        <v>2.77</v>
      </c>
      <c r="D6" s="27">
        <v>2.36</v>
      </c>
      <c r="E6" s="28">
        <v>4.5999999999999996</v>
      </c>
      <c r="G6" s="26" t="s">
        <v>80</v>
      </c>
      <c r="H6" s="9">
        <v>1.17</v>
      </c>
      <c r="I6" s="9">
        <v>0.78</v>
      </c>
      <c r="J6" s="27">
        <v>0.82</v>
      </c>
      <c r="K6" s="28">
        <v>0.85</v>
      </c>
    </row>
    <row r="7" spans="1:12" x14ac:dyDescent="0.2">
      <c r="A7" s="25" t="s">
        <v>17</v>
      </c>
      <c r="B7" s="9">
        <v>2.46</v>
      </c>
      <c r="C7" s="9">
        <v>4.05</v>
      </c>
      <c r="D7" s="27">
        <v>2.04</v>
      </c>
      <c r="E7" s="28">
        <v>6.13</v>
      </c>
      <c r="G7" s="26" t="s">
        <v>81</v>
      </c>
      <c r="H7" s="9">
        <v>1.1399999999999999</v>
      </c>
      <c r="I7" s="9">
        <v>0.73</v>
      </c>
      <c r="J7" s="27">
        <v>0.9</v>
      </c>
      <c r="K7" s="28">
        <v>0.87</v>
      </c>
    </row>
    <row r="8" spans="1:12" x14ac:dyDescent="0.2">
      <c r="A8" s="25" t="s">
        <v>18</v>
      </c>
      <c r="B8" s="9">
        <v>1.53</v>
      </c>
      <c r="C8" s="9">
        <v>3.08</v>
      </c>
      <c r="D8" s="27">
        <v>1.97</v>
      </c>
      <c r="E8" s="28">
        <v>3.46</v>
      </c>
      <c r="G8" s="26" t="s">
        <v>82</v>
      </c>
      <c r="H8" s="9">
        <v>1.05</v>
      </c>
      <c r="I8" s="9">
        <v>1.27</v>
      </c>
      <c r="J8" s="27">
        <v>0.9</v>
      </c>
      <c r="K8" s="28">
        <v>1.06</v>
      </c>
    </row>
    <row r="9" spans="1:12" x14ac:dyDescent="0.2">
      <c r="A9" s="25" t="s">
        <v>19</v>
      </c>
      <c r="B9" s="9">
        <v>2.48</v>
      </c>
      <c r="C9" s="9">
        <v>2.73</v>
      </c>
      <c r="D9" s="27">
        <v>3.3</v>
      </c>
      <c r="E9" s="28">
        <v>4.97</v>
      </c>
      <c r="G9" s="26" t="s">
        <v>83</v>
      </c>
      <c r="H9" s="9">
        <v>1.59</v>
      </c>
      <c r="I9" s="9">
        <v>1.4</v>
      </c>
      <c r="J9" s="27">
        <v>1.57</v>
      </c>
      <c r="K9" s="28">
        <v>1.5</v>
      </c>
    </row>
    <row r="10" spans="1:12" x14ac:dyDescent="0.2">
      <c r="A10" s="25" t="s">
        <v>20</v>
      </c>
      <c r="B10" s="9">
        <v>1.45</v>
      </c>
      <c r="C10" s="9">
        <v>3.93</v>
      </c>
      <c r="D10" s="27">
        <v>2.04</v>
      </c>
      <c r="E10" s="28">
        <v>4.9800000000000004</v>
      </c>
      <c r="G10" s="26" t="s">
        <v>84</v>
      </c>
      <c r="H10" s="9">
        <v>1.63</v>
      </c>
      <c r="I10" s="9">
        <v>1.58</v>
      </c>
      <c r="J10" s="27">
        <v>1.8</v>
      </c>
      <c r="K10" s="28">
        <v>1.63</v>
      </c>
    </row>
    <row r="11" spans="1:12" x14ac:dyDescent="0.2">
      <c r="A11" s="25" t="s">
        <v>21</v>
      </c>
      <c r="B11" s="9">
        <v>3.72</v>
      </c>
      <c r="C11" s="9">
        <v>5</v>
      </c>
      <c r="D11" s="27">
        <v>5.04</v>
      </c>
      <c r="E11" s="28">
        <v>6.22</v>
      </c>
      <c r="G11" s="26" t="s">
        <v>85</v>
      </c>
      <c r="H11" s="9">
        <v>1.35</v>
      </c>
      <c r="I11" s="9">
        <v>1.52</v>
      </c>
      <c r="J11" s="27">
        <v>1.48</v>
      </c>
      <c r="K11" s="28">
        <v>1.65</v>
      </c>
    </row>
    <row r="12" spans="1:12" x14ac:dyDescent="0.2">
      <c r="A12" s="25" t="s">
        <v>22</v>
      </c>
      <c r="B12" s="9">
        <v>1.97</v>
      </c>
      <c r="C12" s="9">
        <v>4.72</v>
      </c>
      <c r="D12" s="27">
        <v>2.73</v>
      </c>
      <c r="E12" s="28">
        <v>5.33</v>
      </c>
      <c r="G12" s="25" t="s">
        <v>86</v>
      </c>
      <c r="H12" s="9">
        <v>2.0699999999999998</v>
      </c>
      <c r="I12" s="9">
        <v>1.43</v>
      </c>
      <c r="J12" s="27">
        <v>1.99</v>
      </c>
      <c r="K12" s="28">
        <v>2.13</v>
      </c>
    </row>
    <row r="13" spans="1:12" x14ac:dyDescent="0.2">
      <c r="A13" s="25" t="s">
        <v>23</v>
      </c>
      <c r="B13" s="9">
        <v>3.27</v>
      </c>
      <c r="C13" s="9">
        <v>3.78</v>
      </c>
      <c r="D13" s="27">
        <v>4.4000000000000004</v>
      </c>
      <c r="E13" s="28">
        <v>4.8600000000000003</v>
      </c>
      <c r="G13" s="26" t="s">
        <v>87</v>
      </c>
      <c r="H13" s="9">
        <v>1.05</v>
      </c>
      <c r="I13" s="9">
        <v>1.24</v>
      </c>
      <c r="J13" s="27">
        <v>1.29</v>
      </c>
      <c r="K13" s="28">
        <v>1.21</v>
      </c>
    </row>
    <row r="14" spans="1:12" x14ac:dyDescent="0.2">
      <c r="A14" s="25" t="s">
        <v>24</v>
      </c>
      <c r="B14" s="9">
        <v>1.38</v>
      </c>
      <c r="C14" s="9">
        <v>2.77</v>
      </c>
      <c r="D14" s="27">
        <v>1.32</v>
      </c>
      <c r="E14" s="28">
        <v>4.8</v>
      </c>
      <c r="G14" s="26" t="s">
        <v>88</v>
      </c>
      <c r="H14" s="9">
        <v>0.79</v>
      </c>
      <c r="I14" s="9">
        <v>0.68</v>
      </c>
      <c r="J14" s="27">
        <v>0.73</v>
      </c>
      <c r="K14" s="28">
        <v>0.75</v>
      </c>
    </row>
    <row r="15" spans="1:12" x14ac:dyDescent="0.2">
      <c r="A15" s="25" t="s">
        <v>25</v>
      </c>
      <c r="B15" s="9">
        <v>1.65</v>
      </c>
      <c r="C15" s="9">
        <v>3.48</v>
      </c>
      <c r="D15" s="27">
        <v>3.29</v>
      </c>
      <c r="E15" s="28">
        <v>4.2300000000000004</v>
      </c>
      <c r="G15" s="25" t="s">
        <v>89</v>
      </c>
      <c r="H15" s="9">
        <v>1.1399999999999999</v>
      </c>
      <c r="I15" s="9">
        <v>1.63</v>
      </c>
      <c r="J15" s="27">
        <v>1.3</v>
      </c>
      <c r="K15" s="28">
        <v>1.32</v>
      </c>
    </row>
    <row r="16" spans="1:12" x14ac:dyDescent="0.2">
      <c r="A16" s="25" t="s">
        <v>26</v>
      </c>
      <c r="B16" s="9">
        <v>1.38</v>
      </c>
      <c r="C16" s="9">
        <v>3.27</v>
      </c>
      <c r="D16" s="27">
        <v>1.72</v>
      </c>
      <c r="E16" s="28">
        <v>4.97</v>
      </c>
      <c r="G16" s="26" t="s">
        <v>90</v>
      </c>
      <c r="H16" s="9">
        <v>1.43</v>
      </c>
      <c r="I16" s="9">
        <v>1</v>
      </c>
      <c r="J16" s="27">
        <v>1.29</v>
      </c>
      <c r="K16" s="28">
        <v>1.2</v>
      </c>
    </row>
    <row r="19" spans="1:8" x14ac:dyDescent="0.2">
      <c r="A19" s="36" t="s">
        <v>103</v>
      </c>
      <c r="H19" s="9"/>
    </row>
    <row r="20" spans="1:8" x14ac:dyDescent="0.2">
      <c r="A20" s="10"/>
      <c r="B20" s="10"/>
      <c r="C20" s="10"/>
      <c r="D20" s="10"/>
    </row>
    <row r="21" spans="1:8" x14ac:dyDescent="0.2">
      <c r="A21" s="10"/>
      <c r="B21" s="14"/>
      <c r="C21" s="14"/>
      <c r="D21" s="10"/>
      <c r="H21" s="38"/>
    </row>
    <row r="22" spans="1:8" x14ac:dyDescent="0.2">
      <c r="A22" s="10"/>
      <c r="B22" s="41"/>
      <c r="C22" s="14"/>
      <c r="D22" s="10"/>
    </row>
    <row r="23" spans="1:8" x14ac:dyDescent="0.2">
      <c r="A23" s="10"/>
      <c r="B23" s="10"/>
      <c r="C23" s="10"/>
      <c r="D23" s="10"/>
    </row>
    <row r="24" spans="1:8" x14ac:dyDescent="0.2">
      <c r="A24" s="10"/>
      <c r="B24" s="10"/>
      <c r="C24" s="10"/>
      <c r="D24" s="10"/>
    </row>
    <row r="25" spans="1:8" x14ac:dyDescent="0.2">
      <c r="A25" s="40"/>
      <c r="B25" s="10"/>
      <c r="C25" s="14"/>
      <c r="D25" s="14"/>
    </row>
    <row r="26" spans="1:8" x14ac:dyDescent="0.2">
      <c r="A26" s="10"/>
      <c r="B26" s="10"/>
      <c r="C26" s="14"/>
      <c r="D26" s="10"/>
    </row>
    <row r="27" spans="1:8" x14ac:dyDescent="0.2">
      <c r="A27" s="40"/>
      <c r="B27" s="10"/>
      <c r="C27" s="14"/>
      <c r="D27" s="14"/>
    </row>
    <row r="28" spans="1:8" x14ac:dyDescent="0.2">
      <c r="A28" s="10"/>
      <c r="B28" s="10"/>
      <c r="C28" s="14"/>
      <c r="D28" s="10"/>
    </row>
    <row r="29" spans="1:8" x14ac:dyDescent="0.2">
      <c r="A29" s="10"/>
      <c r="B29" s="10"/>
      <c r="C29" s="10"/>
      <c r="D29" s="10"/>
    </row>
    <row r="30" spans="1:8" x14ac:dyDescent="0.2">
      <c r="A30" s="10"/>
      <c r="B30" s="10"/>
      <c r="C30" s="10"/>
      <c r="D30" s="10"/>
    </row>
  </sheetData>
  <mergeCells count="6">
    <mergeCell ref="B4:C4"/>
    <mergeCell ref="D4:E4"/>
    <mergeCell ref="H4:I4"/>
    <mergeCell ref="J4:K4"/>
    <mergeCell ref="A1:K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E26" sqref="E26"/>
    </sheetView>
  </sheetViews>
  <sheetFormatPr defaultRowHeight="12.75" x14ac:dyDescent="0.2"/>
  <cols>
    <col min="1" max="1" width="9.140625" style="6"/>
    <col min="2" max="2" width="16.7109375" style="6" customWidth="1"/>
    <col min="3" max="3" width="14.42578125" style="6" customWidth="1"/>
    <col min="4" max="4" width="17.5703125" style="6" customWidth="1"/>
    <col min="5" max="5" width="15.140625" style="6" customWidth="1"/>
    <col min="6" max="6" width="9.140625" style="6"/>
    <col min="7" max="7" width="14" style="6" bestFit="1" customWidth="1"/>
    <col min="8" max="8" width="17.28515625" style="6" customWidth="1"/>
    <col min="9" max="9" width="16.42578125" style="6" customWidth="1"/>
    <col min="10" max="10" width="17.7109375" style="6" customWidth="1"/>
    <col min="11" max="11" width="18.28515625" style="6" customWidth="1"/>
    <col min="12" max="16384" width="9.140625" style="5"/>
  </cols>
  <sheetData>
    <row r="1" spans="1:14" ht="22.5" customHeight="1" x14ac:dyDescent="0.2">
      <c r="A1" s="147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4" ht="22.5" customHeight="1" x14ac:dyDescent="0.2">
      <c r="A2" s="147" t="s">
        <v>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4" ht="22.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8"/>
      <c r="L3" s="8"/>
      <c r="M3" s="8"/>
      <c r="N3" s="8"/>
    </row>
    <row r="4" spans="1:14" x14ac:dyDescent="0.2">
      <c r="B4" s="150" t="s">
        <v>27</v>
      </c>
      <c r="C4" s="151"/>
      <c r="D4" s="152" t="s">
        <v>28</v>
      </c>
      <c r="E4" s="153"/>
      <c r="F4" s="5"/>
      <c r="G4" s="25"/>
      <c r="H4" s="146" t="s">
        <v>27</v>
      </c>
      <c r="I4" s="146"/>
      <c r="J4" s="149" t="s">
        <v>28</v>
      </c>
      <c r="K4" s="149"/>
    </row>
    <row r="5" spans="1:14" s="31" customFormat="1" x14ac:dyDescent="0.25">
      <c r="A5" s="20" t="s">
        <v>101</v>
      </c>
      <c r="B5" s="29" t="s">
        <v>126</v>
      </c>
      <c r="C5" s="29" t="s">
        <v>127</v>
      </c>
      <c r="D5" s="30" t="s">
        <v>126</v>
      </c>
      <c r="E5" s="30" t="s">
        <v>127</v>
      </c>
      <c r="G5" s="20" t="s">
        <v>91</v>
      </c>
      <c r="H5" s="29" t="s">
        <v>128</v>
      </c>
      <c r="I5" s="29" t="s">
        <v>129</v>
      </c>
      <c r="J5" s="30" t="s">
        <v>130</v>
      </c>
      <c r="K5" s="30" t="s">
        <v>129</v>
      </c>
    </row>
    <row r="6" spans="1:14" x14ac:dyDescent="0.2">
      <c r="A6" s="25" t="s">
        <v>16</v>
      </c>
      <c r="B6" s="16">
        <v>6.0000000000000053E-2</v>
      </c>
      <c r="C6" s="16">
        <v>5.555555555555558E-2</v>
      </c>
      <c r="D6" s="16">
        <v>0.125</v>
      </c>
      <c r="E6" s="16">
        <v>0.28000000000000003</v>
      </c>
      <c r="G6" s="10" t="s">
        <v>80</v>
      </c>
      <c r="H6" s="16">
        <v>0.98148148148148151</v>
      </c>
      <c r="I6" s="16">
        <v>1</v>
      </c>
      <c r="J6" s="16">
        <v>0.91666666666666663</v>
      </c>
      <c r="K6" s="16">
        <v>1</v>
      </c>
    </row>
    <row r="7" spans="1:14" x14ac:dyDescent="0.2">
      <c r="A7" s="25" t="s">
        <v>17</v>
      </c>
      <c r="B7" s="16">
        <v>0.12962962962962965</v>
      </c>
      <c r="C7" s="16">
        <v>0.38888888888888884</v>
      </c>
      <c r="D7" s="16">
        <v>0.13</v>
      </c>
      <c r="E7" s="16">
        <v>1</v>
      </c>
      <c r="G7" s="10" t="s">
        <v>81</v>
      </c>
      <c r="H7" s="16">
        <v>0.98148148148148151</v>
      </c>
      <c r="I7" s="16">
        <v>1</v>
      </c>
      <c r="J7" s="16">
        <v>0.95833333333333337</v>
      </c>
      <c r="K7" s="16">
        <v>1</v>
      </c>
    </row>
    <row r="8" spans="1:14" x14ac:dyDescent="0.2">
      <c r="A8" s="25" t="s">
        <v>18</v>
      </c>
      <c r="B8" s="16">
        <v>0.11111111111111116</v>
      </c>
      <c r="C8" s="16">
        <v>0.48148148148148151</v>
      </c>
      <c r="D8" s="16">
        <v>0.25</v>
      </c>
      <c r="E8" s="16">
        <v>0.43999999999999995</v>
      </c>
      <c r="G8" s="10" t="s">
        <v>82</v>
      </c>
      <c r="H8" s="16">
        <v>1</v>
      </c>
      <c r="I8" s="16">
        <v>1</v>
      </c>
      <c r="J8" s="16">
        <v>1</v>
      </c>
      <c r="K8" s="16">
        <v>0.95833333333333337</v>
      </c>
    </row>
    <row r="9" spans="1:14" x14ac:dyDescent="0.2">
      <c r="A9" s="25" t="s">
        <v>19</v>
      </c>
      <c r="B9" s="16">
        <v>9.259259259259256E-2</v>
      </c>
      <c r="C9" s="16">
        <v>0</v>
      </c>
      <c r="D9" s="16">
        <v>0.33333333333333337</v>
      </c>
      <c r="E9" s="16">
        <v>0.625</v>
      </c>
      <c r="G9" s="10" t="s">
        <v>83</v>
      </c>
      <c r="H9" s="16">
        <v>1</v>
      </c>
      <c r="I9" s="16">
        <v>1</v>
      </c>
      <c r="J9" s="16">
        <v>0.875</v>
      </c>
      <c r="K9" s="16">
        <v>0.9375</v>
      </c>
    </row>
    <row r="10" spans="1:14" x14ac:dyDescent="0.2">
      <c r="A10" s="25" t="s">
        <v>20</v>
      </c>
      <c r="B10" s="16">
        <v>0</v>
      </c>
      <c r="C10" s="16">
        <v>0.33333333333333337</v>
      </c>
      <c r="D10" s="16">
        <v>0</v>
      </c>
      <c r="E10" s="16">
        <v>0.875</v>
      </c>
      <c r="G10" s="10" t="s">
        <v>84</v>
      </c>
      <c r="H10" s="16">
        <v>1</v>
      </c>
      <c r="I10" s="16">
        <v>1</v>
      </c>
      <c r="J10" s="16">
        <v>0.875</v>
      </c>
      <c r="K10" s="16">
        <v>0.875</v>
      </c>
    </row>
    <row r="11" spans="1:14" x14ac:dyDescent="0.2">
      <c r="A11" s="25" t="s">
        <v>21</v>
      </c>
      <c r="B11" s="16">
        <v>0.25</v>
      </c>
      <c r="C11" s="16">
        <v>0.79</v>
      </c>
      <c r="D11" s="16">
        <v>0.7142857142857143</v>
      </c>
      <c r="E11" s="16">
        <v>0.9285714285714286</v>
      </c>
      <c r="G11" s="10" t="s">
        <v>85</v>
      </c>
      <c r="H11" s="16">
        <v>1</v>
      </c>
      <c r="I11" s="16">
        <v>0.97222222222222221</v>
      </c>
      <c r="J11" s="16">
        <v>0.875</v>
      </c>
      <c r="K11" s="16">
        <v>0.8125</v>
      </c>
    </row>
    <row r="12" spans="1:14" x14ac:dyDescent="0.2">
      <c r="A12" s="25" t="s">
        <v>22</v>
      </c>
      <c r="B12" s="16">
        <v>0.18518518518518523</v>
      </c>
      <c r="C12" s="16">
        <v>0.72222222222222221</v>
      </c>
      <c r="D12" s="16">
        <v>0.20833333333333337</v>
      </c>
      <c r="E12" s="16">
        <v>0.75</v>
      </c>
      <c r="G12" s="4" t="s">
        <v>86</v>
      </c>
      <c r="H12" s="16">
        <v>0.94444444444444442</v>
      </c>
      <c r="I12" s="16">
        <v>1</v>
      </c>
      <c r="J12" s="16">
        <v>0.83333333333333337</v>
      </c>
      <c r="K12" s="16">
        <v>0.75</v>
      </c>
    </row>
    <row r="13" spans="1:14" x14ac:dyDescent="0.2">
      <c r="A13" s="25" t="s">
        <v>23</v>
      </c>
      <c r="B13" s="16">
        <v>0.20999999999999996</v>
      </c>
      <c r="C13" s="16">
        <v>0.12</v>
      </c>
      <c r="D13" s="16">
        <v>0.625</v>
      </c>
      <c r="E13" s="16">
        <v>0.6875</v>
      </c>
      <c r="G13" s="10" t="s">
        <v>87</v>
      </c>
      <c r="H13" s="16">
        <v>1</v>
      </c>
      <c r="I13" s="16">
        <v>1</v>
      </c>
      <c r="J13" s="16">
        <v>0.8125</v>
      </c>
      <c r="K13" s="16">
        <v>0.9375</v>
      </c>
    </row>
    <row r="14" spans="1:14" x14ac:dyDescent="0.2">
      <c r="A14" s="25" t="s">
        <v>24</v>
      </c>
      <c r="B14" s="16">
        <v>0</v>
      </c>
      <c r="C14" s="16">
        <v>0.11799999999999999</v>
      </c>
      <c r="D14" s="16">
        <v>0.20833333333333337</v>
      </c>
      <c r="E14" s="16">
        <v>0.875</v>
      </c>
      <c r="G14" s="10" t="s">
        <v>88</v>
      </c>
      <c r="H14" s="16">
        <v>1</v>
      </c>
      <c r="I14" s="16">
        <v>1</v>
      </c>
      <c r="J14" s="16">
        <v>0.95833333333333337</v>
      </c>
      <c r="K14" s="16">
        <v>1</v>
      </c>
    </row>
    <row r="15" spans="1:14" x14ac:dyDescent="0.2">
      <c r="A15" s="25" t="s">
        <v>25</v>
      </c>
      <c r="B15" s="16">
        <v>0.11111111111111116</v>
      </c>
      <c r="C15" s="16">
        <v>0.36111111111111116</v>
      </c>
      <c r="D15" s="16">
        <v>0.375</v>
      </c>
      <c r="E15" s="16">
        <v>0.5625</v>
      </c>
      <c r="G15" s="4" t="s">
        <v>89</v>
      </c>
      <c r="H15" s="16">
        <v>0.97222222222222221</v>
      </c>
      <c r="I15" s="16">
        <v>0.94444444444444442</v>
      </c>
      <c r="J15" s="16">
        <v>1</v>
      </c>
      <c r="K15" s="16">
        <v>0.8125</v>
      </c>
    </row>
    <row r="16" spans="1:14" x14ac:dyDescent="0.2">
      <c r="A16" s="25" t="s">
        <v>26</v>
      </c>
      <c r="B16" s="16">
        <v>0</v>
      </c>
      <c r="C16" s="16">
        <v>0.11111111111111116</v>
      </c>
      <c r="D16" s="16">
        <v>8.333333333333337E-2</v>
      </c>
      <c r="E16" s="16">
        <v>0.57000000000000006</v>
      </c>
      <c r="G16" s="10" t="s">
        <v>90</v>
      </c>
      <c r="H16" s="16">
        <v>0.98148148148148151</v>
      </c>
      <c r="I16" s="16">
        <v>1</v>
      </c>
      <c r="J16" s="16">
        <v>1</v>
      </c>
      <c r="K16" s="16">
        <v>1</v>
      </c>
    </row>
    <row r="18" spans="1:2" x14ac:dyDescent="0.2">
      <c r="A18" s="36" t="s">
        <v>103</v>
      </c>
    </row>
    <row r="21" spans="1:2" x14ac:dyDescent="0.2">
      <c r="B21" s="7"/>
    </row>
  </sheetData>
  <mergeCells count="6">
    <mergeCell ref="B4:C4"/>
    <mergeCell ref="D4:E4"/>
    <mergeCell ref="H4:I4"/>
    <mergeCell ref="J4:K4"/>
    <mergeCell ref="A1:K1"/>
    <mergeCell ref="A2:K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Demographics</vt:lpstr>
      <vt:lpstr>Figure 1</vt:lpstr>
      <vt:lpstr>Figure 2</vt:lpstr>
      <vt:lpstr>Figure 3</vt:lpstr>
    </vt:vector>
  </TitlesOfParts>
  <Company>ERI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</dc:creator>
  <cp:lastModifiedBy>Doris</cp:lastModifiedBy>
  <dcterms:created xsi:type="dcterms:W3CDTF">2013-03-22T15:49:20Z</dcterms:created>
  <dcterms:modified xsi:type="dcterms:W3CDTF">2013-04-29T16:00:10Z</dcterms:modified>
</cp:coreProperties>
</file>